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mc:AlternateContent xmlns:mc="http://schemas.openxmlformats.org/markup-compatibility/2006">
    <mc:Choice Requires="x15">
      <x15ac:absPath xmlns:x15ac="http://schemas.microsoft.com/office/spreadsheetml/2010/11/ac" url="https://d.docs.live.net/09d49e87c7256612/Plocha/--AB - AKCIMA--/-- ZAKÁZKY --/Habartov/akce hasičárna/Aktualizované rozpočty/"/>
    </mc:Choice>
  </mc:AlternateContent>
  <xr:revisionPtr revIDLastSave="2" documentId="11_994C36569904C121187253148D22CF09428F2471" xr6:coauthVersionLast="47" xr6:coauthVersionMax="47" xr10:uidLastSave="{A8A56C69-AAAB-4891-AB0C-1708908AD683}"/>
  <bookViews>
    <workbookView xWindow="-30828" yWindow="-108" windowWidth="30936" windowHeight="12576" activeTab="1" xr2:uid="{00000000-000D-0000-FFFF-FFFF00000000}"/>
  </bookViews>
  <sheets>
    <sheet name="Rekapitulace stavby" sheetId="1" r:id="rId1"/>
    <sheet name="D.1.1. - Architektonicko ..." sheetId="2" r:id="rId2"/>
    <sheet name="VON - Vedlejší rozpočtové..." sheetId="3" r:id="rId3"/>
    <sheet name="D.1.2 - Vybavení požární ..." sheetId="4" r:id="rId4"/>
    <sheet name="D.1.4a - ZTI" sheetId="5" r:id="rId5"/>
    <sheet name="D.1.4b - UT" sheetId="6" r:id="rId6"/>
    <sheet name="D.1.4c - Elektroinstalace" sheetId="7" r:id="rId7"/>
    <sheet name="D.1.4d - VZT" sheetId="8" r:id="rId8"/>
    <sheet name="Pokyny pro vyplnění" sheetId="9" r:id="rId9"/>
  </sheets>
  <definedNames>
    <definedName name="_xlnm._FilterDatabase" localSheetId="1" hidden="1">'D.1.1. - Architektonicko ...'!$C$100:$K$658</definedName>
    <definedName name="_xlnm._FilterDatabase" localSheetId="3" hidden="1">'D.1.2 - Vybavení požární ...'!$C$78:$K$113</definedName>
    <definedName name="_xlnm._FilterDatabase" localSheetId="4" hidden="1">'D.1.4a - ZTI'!$C$83:$K$87</definedName>
    <definedName name="_xlnm._FilterDatabase" localSheetId="5" hidden="1">'D.1.4b - UT'!$C$83:$K$87</definedName>
    <definedName name="_xlnm._FilterDatabase" localSheetId="6" hidden="1">'D.1.4c - Elektroinstalace'!$C$83:$K$87</definedName>
    <definedName name="_xlnm._FilterDatabase" localSheetId="7" hidden="1">'D.1.4d - VZT'!$C$83:$K$87</definedName>
    <definedName name="_xlnm._FilterDatabase" localSheetId="2" hidden="1">'VON - Vedlejší rozpočtové...'!$C$78:$K$84</definedName>
    <definedName name="_xlnm.Print_Titles" localSheetId="1">'D.1.1. - Architektonicko ...'!$100:$100</definedName>
    <definedName name="_xlnm.Print_Titles" localSheetId="3">'D.1.2 - Vybavení požární ...'!$78:$78</definedName>
    <definedName name="_xlnm.Print_Titles" localSheetId="4">'D.1.4a - ZTI'!$83:$83</definedName>
    <definedName name="_xlnm.Print_Titles" localSheetId="5">'D.1.4b - UT'!$83:$83</definedName>
    <definedName name="_xlnm.Print_Titles" localSheetId="6">'D.1.4c - Elektroinstalace'!$83:$83</definedName>
    <definedName name="_xlnm.Print_Titles" localSheetId="7">'D.1.4d - VZT'!$83:$83</definedName>
    <definedName name="_xlnm.Print_Titles" localSheetId="0">'Rekapitulace stavby'!$49:$49</definedName>
    <definedName name="_xlnm.Print_Titles" localSheetId="2">'VON - Vedlejší rozpočtové...'!$78:$78</definedName>
    <definedName name="_xlnm.Print_Area" localSheetId="1">'D.1.1. - Architektonicko ...'!$C$4:$J$36,'D.1.1. - Architektonicko ...'!$C$42:$J$82,'D.1.1. - Architektonicko ...'!$C$88:$K$658</definedName>
    <definedName name="_xlnm.Print_Area" localSheetId="3">'D.1.2 - Vybavení požární ...'!$C$4:$J$36,'D.1.2 - Vybavení požární ...'!$C$42:$J$60,'D.1.2 - Vybavení požární ...'!$C$66:$K$113</definedName>
    <definedName name="_xlnm.Print_Area" localSheetId="4">'D.1.4a - ZTI'!$C$4:$J$38,'D.1.4a - ZTI'!$C$44:$J$63,'D.1.4a - ZTI'!$C$69:$K$87</definedName>
    <definedName name="_xlnm.Print_Area" localSheetId="5">'D.1.4b - UT'!$C$4:$J$38,'D.1.4b - UT'!$C$44:$J$63,'D.1.4b - UT'!$C$69:$K$87</definedName>
    <definedName name="_xlnm.Print_Area" localSheetId="6">'D.1.4c - Elektroinstalace'!$C$4:$J$38,'D.1.4c - Elektroinstalace'!$C$44:$J$63,'D.1.4c - Elektroinstalace'!$C$69:$K$87</definedName>
    <definedName name="_xlnm.Print_Area" localSheetId="7">'D.1.4d - VZT'!$C$4:$J$38,'D.1.4d - VZT'!$C$44:$J$63,'D.1.4d - VZT'!$C$69:$K$87</definedName>
    <definedName name="_xlnm.Print_Area" localSheetId="8">'Pokyny pro vyplnění'!$B$2:$K$69,'Pokyny pro vyplnění'!$B$72:$K$116,'Pokyny pro vyplnění'!$B$119:$K$188,'Pokyny pro vyplnění'!$B$196:$K$216</definedName>
    <definedName name="_xlnm.Print_Area" localSheetId="0">'Rekapitulace stavby'!$D$4:$AO$33,'Rekapitulace stavby'!$C$39:$AQ$60</definedName>
    <definedName name="_xlnm.Print_Area" localSheetId="2">'VON - Vedlejší rozpočtové...'!$C$4:$J$36,'VON - Vedlejší rozpočtové...'!$C$42:$J$60,'VON - Vedlejší rozpočtové...'!$C$66:$K$84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Y59" i="1" l="1"/>
  <c r="AX59" i="1"/>
  <c r="BI87" i="8"/>
  <c r="F36" i="8" s="1"/>
  <c r="BD59" i="1" s="1"/>
  <c r="BH87" i="8"/>
  <c r="F35" i="8" s="1"/>
  <c r="BC59" i="1" s="1"/>
  <c r="BG87" i="8"/>
  <c r="F34" i="8" s="1"/>
  <c r="BB59" i="1" s="1"/>
  <c r="BF87" i="8"/>
  <c r="J33" i="8"/>
  <c r="AW59" i="1" s="1"/>
  <c r="F33" i="8"/>
  <c r="BA59" i="1" s="1"/>
  <c r="T87" i="8"/>
  <c r="T86" i="8"/>
  <c r="T85" i="8" s="1"/>
  <c r="T84" i="8" s="1"/>
  <c r="R87" i="8"/>
  <c r="R86" i="8"/>
  <c r="R85" i="8" s="1"/>
  <c r="R84" i="8" s="1"/>
  <c r="P87" i="8"/>
  <c r="P86" i="8" s="1"/>
  <c r="P85" i="8" s="1"/>
  <c r="P84" i="8" s="1"/>
  <c r="AU59" i="1" s="1"/>
  <c r="BK87" i="8"/>
  <c r="BK86" i="8" s="1"/>
  <c r="J86" i="8" s="1"/>
  <c r="J62" i="8" s="1"/>
  <c r="J87" i="8"/>
  <c r="BE87" i="8"/>
  <c r="J32" i="8" s="1"/>
  <c r="AV59" i="1" s="1"/>
  <c r="AT59" i="1" s="1"/>
  <c r="J80" i="8"/>
  <c r="F78" i="8"/>
  <c r="E76" i="8"/>
  <c r="J55" i="8"/>
  <c r="F53" i="8"/>
  <c r="E51" i="8"/>
  <c r="J20" i="8"/>
  <c r="E20" i="8"/>
  <c r="F81" i="8" s="1"/>
  <c r="J19" i="8"/>
  <c r="J17" i="8"/>
  <c r="E17" i="8"/>
  <c r="F55" i="8" s="1"/>
  <c r="F80" i="8"/>
  <c r="J16" i="8"/>
  <c r="J14" i="8"/>
  <c r="J78" i="8" s="1"/>
  <c r="E7" i="8"/>
  <c r="E72" i="8"/>
  <c r="E47" i="8"/>
  <c r="AY58" i="1"/>
  <c r="AX58" i="1"/>
  <c r="BI87" i="7"/>
  <c r="F36" i="7" s="1"/>
  <c r="BD58" i="1" s="1"/>
  <c r="BH87" i="7"/>
  <c r="F35" i="7"/>
  <c r="BC58" i="1" s="1"/>
  <c r="BG87" i="7"/>
  <c r="F34" i="7" s="1"/>
  <c r="BB58" i="1" s="1"/>
  <c r="BF87" i="7"/>
  <c r="F33" i="7" s="1"/>
  <c r="BA58" i="1" s="1"/>
  <c r="J33" i="7"/>
  <c r="AW58" i="1" s="1"/>
  <c r="T87" i="7"/>
  <c r="T86" i="7" s="1"/>
  <c r="T85" i="7" s="1"/>
  <c r="T84" i="7" s="1"/>
  <c r="R87" i="7"/>
  <c r="R86" i="7" s="1"/>
  <c r="R85" i="7" s="1"/>
  <c r="R84" i="7" s="1"/>
  <c r="P87" i="7"/>
  <c r="P86" i="7" s="1"/>
  <c r="P85" i="7" s="1"/>
  <c r="P84" i="7" s="1"/>
  <c r="AU58" i="1" s="1"/>
  <c r="BK87" i="7"/>
  <c r="BK86" i="7" s="1"/>
  <c r="J87" i="7"/>
  <c r="BE87" i="7"/>
  <c r="J32" i="7" s="1"/>
  <c r="AV58" i="1" s="1"/>
  <c r="AT58" i="1" s="1"/>
  <c r="J80" i="7"/>
  <c r="F78" i="7"/>
  <c r="E76" i="7"/>
  <c r="J55" i="7"/>
  <c r="F53" i="7"/>
  <c r="E51" i="7"/>
  <c r="J20" i="7"/>
  <c r="E20" i="7"/>
  <c r="F56" i="7" s="1"/>
  <c r="J19" i="7"/>
  <c r="J17" i="7"/>
  <c r="E17" i="7"/>
  <c r="F55" i="7" s="1"/>
  <c r="J16" i="7"/>
  <c r="J14" i="7"/>
  <c r="J78" i="7" s="1"/>
  <c r="E7" i="7"/>
  <c r="E47" i="7" s="1"/>
  <c r="E72" i="7"/>
  <c r="AY57" i="1"/>
  <c r="AX57" i="1"/>
  <c r="BI87" i="6"/>
  <c r="F36" i="6" s="1"/>
  <c r="BD57" i="1" s="1"/>
  <c r="BH87" i="6"/>
  <c r="F35" i="6" s="1"/>
  <c r="BC57" i="1" s="1"/>
  <c r="BG87" i="6"/>
  <c r="F34" i="6" s="1"/>
  <c r="BB57" i="1" s="1"/>
  <c r="BF87" i="6"/>
  <c r="J33" i="6" s="1"/>
  <c r="AW57" i="1" s="1"/>
  <c r="T87" i="6"/>
  <c r="T86" i="6" s="1"/>
  <c r="T85" i="6" s="1"/>
  <c r="T84" i="6" s="1"/>
  <c r="R87" i="6"/>
  <c r="R86" i="6" s="1"/>
  <c r="R85" i="6" s="1"/>
  <c r="R84" i="6" s="1"/>
  <c r="P87" i="6"/>
  <c r="P86" i="6" s="1"/>
  <c r="P85" i="6" s="1"/>
  <c r="P84" i="6" s="1"/>
  <c r="AU57" i="1" s="1"/>
  <c r="BK87" i="6"/>
  <c r="BK86" i="6" s="1"/>
  <c r="BK85" i="6" s="1"/>
  <c r="J87" i="6"/>
  <c r="BE87" i="6" s="1"/>
  <c r="J80" i="6"/>
  <c r="F78" i="6"/>
  <c r="E76" i="6"/>
  <c r="J55" i="6"/>
  <c r="F53" i="6"/>
  <c r="E51" i="6"/>
  <c r="J20" i="6"/>
  <c r="E20" i="6"/>
  <c r="F81" i="6" s="1"/>
  <c r="J19" i="6"/>
  <c r="J17" i="6"/>
  <c r="E17" i="6"/>
  <c r="F80" i="6" s="1"/>
  <c r="F55" i="6"/>
  <c r="J16" i="6"/>
  <c r="J14" i="6"/>
  <c r="J78" i="6"/>
  <c r="J53" i="6"/>
  <c r="E7" i="6"/>
  <c r="E72" i="6" s="1"/>
  <c r="E47" i="6"/>
  <c r="AY56" i="1"/>
  <c r="AX56" i="1"/>
  <c r="BI87" i="5"/>
  <c r="F36" i="5" s="1"/>
  <c r="BD56" i="1" s="1"/>
  <c r="BH87" i="5"/>
  <c r="F35" i="5" s="1"/>
  <c r="BC56" i="1" s="1"/>
  <c r="BG87" i="5"/>
  <c r="F34" i="5" s="1"/>
  <c r="BB56" i="1" s="1"/>
  <c r="BF87" i="5"/>
  <c r="F33" i="5" s="1"/>
  <c r="BA56" i="1" s="1"/>
  <c r="T87" i="5"/>
  <c r="T86" i="5" s="1"/>
  <c r="T85" i="5" s="1"/>
  <c r="T84" i="5" s="1"/>
  <c r="R87" i="5"/>
  <c r="R86" i="5" s="1"/>
  <c r="R85" i="5" s="1"/>
  <c r="R84" i="5" s="1"/>
  <c r="P87" i="5"/>
  <c r="P86" i="5" s="1"/>
  <c r="P85" i="5" s="1"/>
  <c r="P84" i="5" s="1"/>
  <c r="AU56" i="1" s="1"/>
  <c r="BK87" i="5"/>
  <c r="BK86" i="5" s="1"/>
  <c r="J87" i="5"/>
  <c r="BE87" i="5" s="1"/>
  <c r="J80" i="5"/>
  <c r="F78" i="5"/>
  <c r="E76" i="5"/>
  <c r="J55" i="5"/>
  <c r="F53" i="5"/>
  <c r="E51" i="5"/>
  <c r="J20" i="5"/>
  <c r="E20" i="5"/>
  <c r="F56" i="5" s="1"/>
  <c r="F81" i="5"/>
  <c r="J19" i="5"/>
  <c r="J17" i="5"/>
  <c r="E17" i="5"/>
  <c r="F80" i="5" s="1"/>
  <c r="J16" i="5"/>
  <c r="J14" i="5"/>
  <c r="J53" i="5" s="1"/>
  <c r="E7" i="5"/>
  <c r="E47" i="5" s="1"/>
  <c r="AY54" i="1"/>
  <c r="AX54" i="1"/>
  <c r="BI112" i="4"/>
  <c r="BH112" i="4"/>
  <c r="BG112" i="4"/>
  <c r="BF112" i="4"/>
  <c r="T112" i="4"/>
  <c r="R112" i="4"/>
  <c r="P112" i="4"/>
  <c r="BK112" i="4"/>
  <c r="J112" i="4"/>
  <c r="BE112" i="4" s="1"/>
  <c r="BI110" i="4"/>
  <c r="BH110" i="4"/>
  <c r="BG110" i="4"/>
  <c r="BF110" i="4"/>
  <c r="T110" i="4"/>
  <c r="R110" i="4"/>
  <c r="P110" i="4"/>
  <c r="BK110" i="4"/>
  <c r="J110" i="4"/>
  <c r="BE110" i="4"/>
  <c r="BI108" i="4"/>
  <c r="BH108" i="4"/>
  <c r="BG108" i="4"/>
  <c r="BF108" i="4"/>
  <c r="T108" i="4"/>
  <c r="R108" i="4"/>
  <c r="P108" i="4"/>
  <c r="BK108" i="4"/>
  <c r="J108" i="4"/>
  <c r="BE108" i="4" s="1"/>
  <c r="BI106" i="4"/>
  <c r="BH106" i="4"/>
  <c r="BG106" i="4"/>
  <c r="BF106" i="4"/>
  <c r="T106" i="4"/>
  <c r="R106" i="4"/>
  <c r="P106" i="4"/>
  <c r="BK106" i="4"/>
  <c r="J106" i="4"/>
  <c r="BE106" i="4" s="1"/>
  <c r="BI104" i="4"/>
  <c r="BH104" i="4"/>
  <c r="BG104" i="4"/>
  <c r="BF104" i="4"/>
  <c r="T104" i="4"/>
  <c r="R104" i="4"/>
  <c r="P104" i="4"/>
  <c r="BK104" i="4"/>
  <c r="J104" i="4"/>
  <c r="BE104" i="4" s="1"/>
  <c r="BI102" i="4"/>
  <c r="BH102" i="4"/>
  <c r="BG102" i="4"/>
  <c r="BF102" i="4"/>
  <c r="T102" i="4"/>
  <c r="R102" i="4"/>
  <c r="P102" i="4"/>
  <c r="BK102" i="4"/>
  <c r="J102" i="4"/>
  <c r="BE102" i="4" s="1"/>
  <c r="BI100" i="4"/>
  <c r="BH100" i="4"/>
  <c r="BG100" i="4"/>
  <c r="BF100" i="4"/>
  <c r="T100" i="4"/>
  <c r="R100" i="4"/>
  <c r="P100" i="4"/>
  <c r="BK100" i="4"/>
  <c r="J100" i="4"/>
  <c r="BE100" i="4" s="1"/>
  <c r="BI98" i="4"/>
  <c r="BH98" i="4"/>
  <c r="BG98" i="4"/>
  <c r="BF98" i="4"/>
  <c r="T98" i="4"/>
  <c r="R98" i="4"/>
  <c r="P98" i="4"/>
  <c r="BK98" i="4"/>
  <c r="J98" i="4"/>
  <c r="BE98" i="4" s="1"/>
  <c r="BI96" i="4"/>
  <c r="BH96" i="4"/>
  <c r="BG96" i="4"/>
  <c r="BF96" i="4"/>
  <c r="T96" i="4"/>
  <c r="R96" i="4"/>
  <c r="P96" i="4"/>
  <c r="BK96" i="4"/>
  <c r="J96" i="4"/>
  <c r="BE96" i="4" s="1"/>
  <c r="BI94" i="4"/>
  <c r="BH94" i="4"/>
  <c r="BG94" i="4"/>
  <c r="BF94" i="4"/>
  <c r="T94" i="4"/>
  <c r="R94" i="4"/>
  <c r="P94" i="4"/>
  <c r="BK94" i="4"/>
  <c r="J94" i="4"/>
  <c r="BE94" i="4"/>
  <c r="BI92" i="4"/>
  <c r="BH92" i="4"/>
  <c r="BG92" i="4"/>
  <c r="BF92" i="4"/>
  <c r="T92" i="4"/>
  <c r="R92" i="4"/>
  <c r="P92" i="4"/>
  <c r="BK92" i="4"/>
  <c r="J92" i="4"/>
  <c r="BE92" i="4" s="1"/>
  <c r="BI90" i="4"/>
  <c r="BH90" i="4"/>
  <c r="BG90" i="4"/>
  <c r="BF90" i="4"/>
  <c r="T90" i="4"/>
  <c r="R90" i="4"/>
  <c r="P90" i="4"/>
  <c r="P82" i="4" s="1"/>
  <c r="P81" i="4" s="1"/>
  <c r="P80" i="4" s="1"/>
  <c r="P79" i="4" s="1"/>
  <c r="AU54" i="1" s="1"/>
  <c r="BK90" i="4"/>
  <c r="J90" i="4"/>
  <c r="BE90" i="4"/>
  <c r="BI88" i="4"/>
  <c r="BH88" i="4"/>
  <c r="BG88" i="4"/>
  <c r="BF88" i="4"/>
  <c r="T88" i="4"/>
  <c r="R88" i="4"/>
  <c r="P88" i="4"/>
  <c r="BK88" i="4"/>
  <c r="J88" i="4"/>
  <c r="BE88" i="4" s="1"/>
  <c r="BI86" i="4"/>
  <c r="BH86" i="4"/>
  <c r="BG86" i="4"/>
  <c r="BF86" i="4"/>
  <c r="T86" i="4"/>
  <c r="R86" i="4"/>
  <c r="P86" i="4"/>
  <c r="BK86" i="4"/>
  <c r="J86" i="4"/>
  <c r="BE86" i="4"/>
  <c r="BI84" i="4"/>
  <c r="BH84" i="4"/>
  <c r="BG84" i="4"/>
  <c r="BF84" i="4"/>
  <c r="T84" i="4"/>
  <c r="R84" i="4"/>
  <c r="P84" i="4"/>
  <c r="BK84" i="4"/>
  <c r="J84" i="4"/>
  <c r="BE84" i="4" s="1"/>
  <c r="BI83" i="4"/>
  <c r="BH83" i="4"/>
  <c r="BG83" i="4"/>
  <c r="BF83" i="4"/>
  <c r="T83" i="4"/>
  <c r="R83" i="4"/>
  <c r="P83" i="4"/>
  <c r="BK83" i="4"/>
  <c r="J83" i="4"/>
  <c r="BE83" i="4" s="1"/>
  <c r="J75" i="4"/>
  <c r="F73" i="4"/>
  <c r="E71" i="4"/>
  <c r="J51" i="4"/>
  <c r="F49" i="4"/>
  <c r="E47" i="4"/>
  <c r="J18" i="4"/>
  <c r="E18" i="4"/>
  <c r="F76" i="4" s="1"/>
  <c r="J17" i="4"/>
  <c r="J15" i="4"/>
  <c r="E15" i="4"/>
  <c r="F75" i="4"/>
  <c r="F51" i="4"/>
  <c r="J14" i="4"/>
  <c r="J12" i="4"/>
  <c r="J73" i="4" s="1"/>
  <c r="E7" i="4"/>
  <c r="E69" i="4" s="1"/>
  <c r="AY53" i="1"/>
  <c r="AX53" i="1"/>
  <c r="BI84" i="3"/>
  <c r="F34" i="3" s="1"/>
  <c r="BD53" i="1" s="1"/>
  <c r="BH84" i="3"/>
  <c r="BG84" i="3"/>
  <c r="BF84" i="3"/>
  <c r="T84" i="3"/>
  <c r="T83" i="3" s="1"/>
  <c r="R84" i="3"/>
  <c r="R83" i="3"/>
  <c r="P84" i="3"/>
  <c r="P83" i="3" s="1"/>
  <c r="BK84" i="3"/>
  <c r="BK83" i="3" s="1"/>
  <c r="J83" i="3" s="1"/>
  <c r="J59" i="3" s="1"/>
  <c r="J84" i="3"/>
  <c r="BE84" i="3"/>
  <c r="BI82" i="3"/>
  <c r="BH82" i="3"/>
  <c r="F33" i="3" s="1"/>
  <c r="BC53" i="1" s="1"/>
  <c r="BG82" i="3"/>
  <c r="F32" i="3" s="1"/>
  <c r="BB53" i="1" s="1"/>
  <c r="BF82" i="3"/>
  <c r="J31" i="3"/>
  <c r="AW53" i="1" s="1"/>
  <c r="T82" i="3"/>
  <c r="T81" i="3" s="1"/>
  <c r="R82" i="3"/>
  <c r="R81" i="3" s="1"/>
  <c r="P82" i="3"/>
  <c r="P81" i="3" s="1"/>
  <c r="BK82" i="3"/>
  <c r="BK81" i="3" s="1"/>
  <c r="J82" i="3"/>
  <c r="BE82" i="3" s="1"/>
  <c r="J75" i="3"/>
  <c r="F73" i="3"/>
  <c r="E71" i="3"/>
  <c r="J51" i="3"/>
  <c r="F49" i="3"/>
  <c r="E47" i="3"/>
  <c r="J18" i="3"/>
  <c r="E18" i="3"/>
  <c r="F52" i="3" s="1"/>
  <c r="F76" i="3"/>
  <c r="J17" i="3"/>
  <c r="J15" i="3"/>
  <c r="E15" i="3"/>
  <c r="F75" i="3" s="1"/>
  <c r="J14" i="3"/>
  <c r="J12" i="3"/>
  <c r="J49" i="3" s="1"/>
  <c r="E7" i="3"/>
  <c r="E45" i="3" s="1"/>
  <c r="E69" i="3"/>
  <c r="AY52" i="1"/>
  <c r="AX52" i="1"/>
  <c r="BI657" i="2"/>
  <c r="BH657" i="2"/>
  <c r="BG657" i="2"/>
  <c r="BF657" i="2"/>
  <c r="T657" i="2"/>
  <c r="R657" i="2"/>
  <c r="P657" i="2"/>
  <c r="BK657" i="2"/>
  <c r="J657" i="2"/>
  <c r="BE657" i="2"/>
  <c r="BI653" i="2"/>
  <c r="BH653" i="2"/>
  <c r="BG653" i="2"/>
  <c r="BF653" i="2"/>
  <c r="T653" i="2"/>
  <c r="R653" i="2"/>
  <c r="P653" i="2"/>
  <c r="BK653" i="2"/>
  <c r="J653" i="2"/>
  <c r="BE653" i="2" s="1"/>
  <c r="BI649" i="2"/>
  <c r="BH649" i="2"/>
  <c r="BG649" i="2"/>
  <c r="BF649" i="2"/>
  <c r="T649" i="2"/>
  <c r="R649" i="2"/>
  <c r="P649" i="2"/>
  <c r="BK649" i="2"/>
  <c r="J649" i="2"/>
  <c r="BE649" i="2" s="1"/>
  <c r="BI647" i="2"/>
  <c r="BH647" i="2"/>
  <c r="BG647" i="2"/>
  <c r="BF647" i="2"/>
  <c r="T647" i="2"/>
  <c r="R647" i="2"/>
  <c r="P647" i="2"/>
  <c r="BK647" i="2"/>
  <c r="J647" i="2"/>
  <c r="BE647" i="2" s="1"/>
  <c r="BI644" i="2"/>
  <c r="BH644" i="2"/>
  <c r="BG644" i="2"/>
  <c r="BF644" i="2"/>
  <c r="T644" i="2"/>
  <c r="R644" i="2"/>
  <c r="P644" i="2"/>
  <c r="BK644" i="2"/>
  <c r="J644" i="2"/>
  <c r="BE644" i="2"/>
  <c r="BI640" i="2"/>
  <c r="BH640" i="2"/>
  <c r="BG640" i="2"/>
  <c r="BF640" i="2"/>
  <c r="T640" i="2"/>
  <c r="R640" i="2"/>
  <c r="P640" i="2"/>
  <c r="BK640" i="2"/>
  <c r="J640" i="2"/>
  <c r="BE640" i="2" s="1"/>
  <c r="BI631" i="2"/>
  <c r="BH631" i="2"/>
  <c r="BG631" i="2"/>
  <c r="BF631" i="2"/>
  <c r="T631" i="2"/>
  <c r="R631" i="2"/>
  <c r="P631" i="2"/>
  <c r="BK631" i="2"/>
  <c r="J631" i="2"/>
  <c r="BE631" i="2" s="1"/>
  <c r="BI610" i="2"/>
  <c r="BH610" i="2"/>
  <c r="BG610" i="2"/>
  <c r="BF610" i="2"/>
  <c r="T610" i="2"/>
  <c r="R610" i="2"/>
  <c r="P610" i="2"/>
  <c r="BK610" i="2"/>
  <c r="J610" i="2"/>
  <c r="BE610" i="2"/>
  <c r="BI609" i="2"/>
  <c r="BH609" i="2"/>
  <c r="BG609" i="2"/>
  <c r="BF609" i="2"/>
  <c r="T609" i="2"/>
  <c r="R609" i="2"/>
  <c r="P609" i="2"/>
  <c r="BK609" i="2"/>
  <c r="J609" i="2"/>
  <c r="BE609" i="2"/>
  <c r="BI608" i="2"/>
  <c r="BH608" i="2"/>
  <c r="BG608" i="2"/>
  <c r="BF608" i="2"/>
  <c r="T608" i="2"/>
  <c r="R608" i="2"/>
  <c r="R601" i="2" s="1"/>
  <c r="P608" i="2"/>
  <c r="BK608" i="2"/>
  <c r="J608" i="2"/>
  <c r="BE608" i="2"/>
  <c r="BI602" i="2"/>
  <c r="BH602" i="2"/>
  <c r="BG602" i="2"/>
  <c r="BF602" i="2"/>
  <c r="T602" i="2"/>
  <c r="R602" i="2"/>
  <c r="P602" i="2"/>
  <c r="P601" i="2" s="1"/>
  <c r="BK602" i="2"/>
  <c r="J602" i="2"/>
  <c r="BE602" i="2" s="1"/>
  <c r="BI598" i="2"/>
  <c r="BH598" i="2"/>
  <c r="BG598" i="2"/>
  <c r="BF598" i="2"/>
  <c r="T598" i="2"/>
  <c r="R598" i="2"/>
  <c r="P598" i="2"/>
  <c r="BK598" i="2"/>
  <c r="J598" i="2"/>
  <c r="BE598" i="2" s="1"/>
  <c r="BI591" i="2"/>
  <c r="BH591" i="2"/>
  <c r="BG591" i="2"/>
  <c r="BF591" i="2"/>
  <c r="T591" i="2"/>
  <c r="R591" i="2"/>
  <c r="P591" i="2"/>
  <c r="BK591" i="2"/>
  <c r="J591" i="2"/>
  <c r="BE591" i="2" s="1"/>
  <c r="BI587" i="2"/>
  <c r="BH587" i="2"/>
  <c r="BG587" i="2"/>
  <c r="BF587" i="2"/>
  <c r="T587" i="2"/>
  <c r="R587" i="2"/>
  <c r="P587" i="2"/>
  <c r="BK587" i="2"/>
  <c r="J587" i="2"/>
  <c r="BE587" i="2"/>
  <c r="BI583" i="2"/>
  <c r="BH583" i="2"/>
  <c r="BG583" i="2"/>
  <c r="BF583" i="2"/>
  <c r="T583" i="2"/>
  <c r="R583" i="2"/>
  <c r="P583" i="2"/>
  <c r="BK583" i="2"/>
  <c r="J583" i="2"/>
  <c r="BE583" i="2" s="1"/>
  <c r="BI579" i="2"/>
  <c r="BH579" i="2"/>
  <c r="BG579" i="2"/>
  <c r="BF579" i="2"/>
  <c r="T579" i="2"/>
  <c r="R579" i="2"/>
  <c r="R578" i="2"/>
  <c r="P579" i="2"/>
  <c r="P578" i="2" s="1"/>
  <c r="BK579" i="2"/>
  <c r="J579" i="2"/>
  <c r="BE579" i="2" s="1"/>
  <c r="BI576" i="2"/>
  <c r="BH576" i="2"/>
  <c r="BG576" i="2"/>
  <c r="BF576" i="2"/>
  <c r="T576" i="2"/>
  <c r="R576" i="2"/>
  <c r="P576" i="2"/>
  <c r="BK576" i="2"/>
  <c r="J576" i="2"/>
  <c r="BE576" i="2" s="1"/>
  <c r="BI573" i="2"/>
  <c r="BH573" i="2"/>
  <c r="BG573" i="2"/>
  <c r="BF573" i="2"/>
  <c r="T573" i="2"/>
  <c r="R573" i="2"/>
  <c r="P573" i="2"/>
  <c r="BK573" i="2"/>
  <c r="J573" i="2"/>
  <c r="BE573" i="2"/>
  <c r="BI568" i="2"/>
  <c r="BH568" i="2"/>
  <c r="BG568" i="2"/>
  <c r="BF568" i="2"/>
  <c r="T568" i="2"/>
  <c r="R568" i="2"/>
  <c r="P568" i="2"/>
  <c r="BK568" i="2"/>
  <c r="J568" i="2"/>
  <c r="BE568" i="2"/>
  <c r="BI565" i="2"/>
  <c r="BH565" i="2"/>
  <c r="BG565" i="2"/>
  <c r="BF565" i="2"/>
  <c r="T565" i="2"/>
  <c r="R565" i="2"/>
  <c r="P565" i="2"/>
  <c r="BK565" i="2"/>
  <c r="J565" i="2"/>
  <c r="BE565" i="2" s="1"/>
  <c r="BI559" i="2"/>
  <c r="BH559" i="2"/>
  <c r="BG559" i="2"/>
  <c r="BF559" i="2"/>
  <c r="T559" i="2"/>
  <c r="R559" i="2"/>
  <c r="P559" i="2"/>
  <c r="BK559" i="2"/>
  <c r="J559" i="2"/>
  <c r="BE559" i="2" s="1"/>
  <c r="BI557" i="2"/>
  <c r="BH557" i="2"/>
  <c r="BG557" i="2"/>
  <c r="BF557" i="2"/>
  <c r="T557" i="2"/>
  <c r="R557" i="2"/>
  <c r="P557" i="2"/>
  <c r="BK557" i="2"/>
  <c r="BK550" i="2" s="1"/>
  <c r="J550" i="2" s="1"/>
  <c r="J79" i="2" s="1"/>
  <c r="J557" i="2"/>
  <c r="BE557" i="2" s="1"/>
  <c r="BI551" i="2"/>
  <c r="BH551" i="2"/>
  <c r="BG551" i="2"/>
  <c r="BF551" i="2"/>
  <c r="T551" i="2"/>
  <c r="R551" i="2"/>
  <c r="P551" i="2"/>
  <c r="BK551" i="2"/>
  <c r="J551" i="2"/>
  <c r="BE551" i="2" s="1"/>
  <c r="BI548" i="2"/>
  <c r="BH548" i="2"/>
  <c r="BG548" i="2"/>
  <c r="BF548" i="2"/>
  <c r="T548" i="2"/>
  <c r="R548" i="2"/>
  <c r="P548" i="2"/>
  <c r="BK548" i="2"/>
  <c r="J548" i="2"/>
  <c r="BE548" i="2" s="1"/>
  <c r="BI544" i="2"/>
  <c r="BH544" i="2"/>
  <c r="BG544" i="2"/>
  <c r="BF544" i="2"/>
  <c r="T544" i="2"/>
  <c r="R544" i="2"/>
  <c r="P544" i="2"/>
  <c r="BK544" i="2"/>
  <c r="J544" i="2"/>
  <c r="BE544" i="2"/>
  <c r="BI541" i="2"/>
  <c r="BH541" i="2"/>
  <c r="BG541" i="2"/>
  <c r="BF541" i="2"/>
  <c r="T541" i="2"/>
  <c r="R541" i="2"/>
  <c r="P541" i="2"/>
  <c r="BK541" i="2"/>
  <c r="J541" i="2"/>
  <c r="BE541" i="2" s="1"/>
  <c r="BI539" i="2"/>
  <c r="BH539" i="2"/>
  <c r="BG539" i="2"/>
  <c r="BF539" i="2"/>
  <c r="T539" i="2"/>
  <c r="R539" i="2"/>
  <c r="P539" i="2"/>
  <c r="BK539" i="2"/>
  <c r="J539" i="2"/>
  <c r="BE539" i="2"/>
  <c r="BI536" i="2"/>
  <c r="BH536" i="2"/>
  <c r="BG536" i="2"/>
  <c r="BF536" i="2"/>
  <c r="T536" i="2"/>
  <c r="R536" i="2"/>
  <c r="P536" i="2"/>
  <c r="BK536" i="2"/>
  <c r="J536" i="2"/>
  <c r="BE536" i="2"/>
  <c r="BI535" i="2"/>
  <c r="BH535" i="2"/>
  <c r="BG535" i="2"/>
  <c r="BF535" i="2"/>
  <c r="T535" i="2"/>
  <c r="R535" i="2"/>
  <c r="P535" i="2"/>
  <c r="BK535" i="2"/>
  <c r="J535" i="2"/>
  <c r="BE535" i="2" s="1"/>
  <c r="BI532" i="2"/>
  <c r="BH532" i="2"/>
  <c r="BG532" i="2"/>
  <c r="BF532" i="2"/>
  <c r="T532" i="2"/>
  <c r="R532" i="2"/>
  <c r="P532" i="2"/>
  <c r="BK532" i="2"/>
  <c r="J532" i="2"/>
  <c r="BE532" i="2" s="1"/>
  <c r="BI529" i="2"/>
  <c r="BH529" i="2"/>
  <c r="BG529" i="2"/>
  <c r="BF529" i="2"/>
  <c r="T529" i="2"/>
  <c r="R529" i="2"/>
  <c r="P529" i="2"/>
  <c r="BK529" i="2"/>
  <c r="J529" i="2"/>
  <c r="BE529" i="2" s="1"/>
  <c r="BI526" i="2"/>
  <c r="BH526" i="2"/>
  <c r="BG526" i="2"/>
  <c r="BF526" i="2"/>
  <c r="T526" i="2"/>
  <c r="R526" i="2"/>
  <c r="P526" i="2"/>
  <c r="BK526" i="2"/>
  <c r="J526" i="2"/>
  <c r="BE526" i="2"/>
  <c r="BI523" i="2"/>
  <c r="BH523" i="2"/>
  <c r="BG523" i="2"/>
  <c r="BF523" i="2"/>
  <c r="T523" i="2"/>
  <c r="R523" i="2"/>
  <c r="P523" i="2"/>
  <c r="BK523" i="2"/>
  <c r="J523" i="2"/>
  <c r="BE523" i="2" s="1"/>
  <c r="BI520" i="2"/>
  <c r="BH520" i="2"/>
  <c r="BG520" i="2"/>
  <c r="BF520" i="2"/>
  <c r="T520" i="2"/>
  <c r="R520" i="2"/>
  <c r="R519" i="2"/>
  <c r="P520" i="2"/>
  <c r="BK520" i="2"/>
  <c r="J520" i="2"/>
  <c r="BE520" i="2" s="1"/>
  <c r="BI517" i="2"/>
  <c r="BH517" i="2"/>
  <c r="BG517" i="2"/>
  <c r="BF517" i="2"/>
  <c r="T517" i="2"/>
  <c r="R517" i="2"/>
  <c r="P517" i="2"/>
  <c r="BK517" i="2"/>
  <c r="J517" i="2"/>
  <c r="BE517" i="2" s="1"/>
  <c r="BI515" i="2"/>
  <c r="BH515" i="2"/>
  <c r="BG515" i="2"/>
  <c r="BF515" i="2"/>
  <c r="T515" i="2"/>
  <c r="R515" i="2"/>
  <c r="P515" i="2"/>
  <c r="BK515" i="2"/>
  <c r="J515" i="2"/>
  <c r="BE515" i="2"/>
  <c r="BI511" i="2"/>
  <c r="BH511" i="2"/>
  <c r="BG511" i="2"/>
  <c r="BF511" i="2"/>
  <c r="T511" i="2"/>
  <c r="R511" i="2"/>
  <c r="P511" i="2"/>
  <c r="BK511" i="2"/>
  <c r="J511" i="2"/>
  <c r="BE511" i="2"/>
  <c r="BI509" i="2"/>
  <c r="BH509" i="2"/>
  <c r="BG509" i="2"/>
  <c r="BF509" i="2"/>
  <c r="T509" i="2"/>
  <c r="R509" i="2"/>
  <c r="P509" i="2"/>
  <c r="BK509" i="2"/>
  <c r="J509" i="2"/>
  <c r="BE509" i="2" s="1"/>
  <c r="BI506" i="2"/>
  <c r="BH506" i="2"/>
  <c r="BG506" i="2"/>
  <c r="BF506" i="2"/>
  <c r="T506" i="2"/>
  <c r="R506" i="2"/>
  <c r="P506" i="2"/>
  <c r="BK506" i="2"/>
  <c r="J506" i="2"/>
  <c r="BE506" i="2" s="1"/>
  <c r="BI501" i="2"/>
  <c r="BH501" i="2"/>
  <c r="BG501" i="2"/>
  <c r="BF501" i="2"/>
  <c r="T501" i="2"/>
  <c r="R501" i="2"/>
  <c r="P501" i="2"/>
  <c r="BK501" i="2"/>
  <c r="J501" i="2"/>
  <c r="BE501" i="2" s="1"/>
  <c r="BI488" i="2"/>
  <c r="BH488" i="2"/>
  <c r="BG488" i="2"/>
  <c r="BF488" i="2"/>
  <c r="T488" i="2"/>
  <c r="R488" i="2"/>
  <c r="P488" i="2"/>
  <c r="BK488" i="2"/>
  <c r="J488" i="2"/>
  <c r="BE488" i="2"/>
  <c r="BI486" i="2"/>
  <c r="BH486" i="2"/>
  <c r="BG486" i="2"/>
  <c r="BF486" i="2"/>
  <c r="T486" i="2"/>
  <c r="R486" i="2"/>
  <c r="P486" i="2"/>
  <c r="BK486" i="2"/>
  <c r="J486" i="2"/>
  <c r="BE486" i="2" s="1"/>
  <c r="BI483" i="2"/>
  <c r="BH483" i="2"/>
  <c r="BG483" i="2"/>
  <c r="BF483" i="2"/>
  <c r="T483" i="2"/>
  <c r="R483" i="2"/>
  <c r="P483" i="2"/>
  <c r="BK483" i="2"/>
  <c r="J483" i="2"/>
  <c r="BE483" i="2" s="1"/>
  <c r="BI480" i="2"/>
  <c r="BH480" i="2"/>
  <c r="BG480" i="2"/>
  <c r="BF480" i="2"/>
  <c r="T480" i="2"/>
  <c r="R480" i="2"/>
  <c r="R473" i="2" s="1"/>
  <c r="P480" i="2"/>
  <c r="BK480" i="2"/>
  <c r="J480" i="2"/>
  <c r="BE480" i="2" s="1"/>
  <c r="BI477" i="2"/>
  <c r="BH477" i="2"/>
  <c r="BG477" i="2"/>
  <c r="BF477" i="2"/>
  <c r="T477" i="2"/>
  <c r="R477" i="2"/>
  <c r="P477" i="2"/>
  <c r="BK477" i="2"/>
  <c r="J477" i="2"/>
  <c r="BE477" i="2" s="1"/>
  <c r="BI474" i="2"/>
  <c r="BH474" i="2"/>
  <c r="BG474" i="2"/>
  <c r="BF474" i="2"/>
  <c r="T474" i="2"/>
  <c r="R474" i="2"/>
  <c r="P474" i="2"/>
  <c r="P473" i="2" s="1"/>
  <c r="BK474" i="2"/>
  <c r="J474" i="2"/>
  <c r="BE474" i="2" s="1"/>
  <c r="BI471" i="2"/>
  <c r="BH471" i="2"/>
  <c r="BG471" i="2"/>
  <c r="BF471" i="2"/>
  <c r="T471" i="2"/>
  <c r="R471" i="2"/>
  <c r="P471" i="2"/>
  <c r="BK471" i="2"/>
  <c r="J471" i="2"/>
  <c r="BE471" i="2" s="1"/>
  <c r="BI469" i="2"/>
  <c r="BH469" i="2"/>
  <c r="BG469" i="2"/>
  <c r="BF469" i="2"/>
  <c r="T469" i="2"/>
  <c r="R469" i="2"/>
  <c r="P469" i="2"/>
  <c r="BK469" i="2"/>
  <c r="J469" i="2"/>
  <c r="BE469" i="2" s="1"/>
  <c r="BI467" i="2"/>
  <c r="BH467" i="2"/>
  <c r="BG467" i="2"/>
  <c r="BF467" i="2"/>
  <c r="T467" i="2"/>
  <c r="R467" i="2"/>
  <c r="P467" i="2"/>
  <c r="BK467" i="2"/>
  <c r="J467" i="2"/>
  <c r="BE467" i="2" s="1"/>
  <c r="BI465" i="2"/>
  <c r="BH465" i="2"/>
  <c r="BG465" i="2"/>
  <c r="BF465" i="2"/>
  <c r="T465" i="2"/>
  <c r="R465" i="2"/>
  <c r="P465" i="2"/>
  <c r="BK465" i="2"/>
  <c r="J465" i="2"/>
  <c r="BE465" i="2"/>
  <c r="BI463" i="2"/>
  <c r="BH463" i="2"/>
  <c r="BG463" i="2"/>
  <c r="BF463" i="2"/>
  <c r="T463" i="2"/>
  <c r="R463" i="2"/>
  <c r="P463" i="2"/>
  <c r="BK463" i="2"/>
  <c r="J463" i="2"/>
  <c r="BE463" i="2" s="1"/>
  <c r="BI461" i="2"/>
  <c r="BH461" i="2"/>
  <c r="BG461" i="2"/>
  <c r="BF461" i="2"/>
  <c r="T461" i="2"/>
  <c r="R461" i="2"/>
  <c r="P461" i="2"/>
  <c r="BK461" i="2"/>
  <c r="J461" i="2"/>
  <c r="BE461" i="2" s="1"/>
  <c r="BI459" i="2"/>
  <c r="BH459" i="2"/>
  <c r="BG459" i="2"/>
  <c r="BF459" i="2"/>
  <c r="T459" i="2"/>
  <c r="R459" i="2"/>
  <c r="R455" i="2" s="1"/>
  <c r="P459" i="2"/>
  <c r="BK459" i="2"/>
  <c r="J459" i="2"/>
  <c r="BE459" i="2" s="1"/>
  <c r="BI458" i="2"/>
  <c r="BH458" i="2"/>
  <c r="BG458" i="2"/>
  <c r="BF458" i="2"/>
  <c r="T458" i="2"/>
  <c r="R458" i="2"/>
  <c r="P458" i="2"/>
  <c r="P455" i="2" s="1"/>
  <c r="BK458" i="2"/>
  <c r="J458" i="2"/>
  <c r="BE458" i="2" s="1"/>
  <c r="BI456" i="2"/>
  <c r="BH456" i="2"/>
  <c r="BG456" i="2"/>
  <c r="BF456" i="2"/>
  <c r="T456" i="2"/>
  <c r="T455" i="2" s="1"/>
  <c r="R456" i="2"/>
  <c r="P456" i="2"/>
  <c r="BK456" i="2"/>
  <c r="BK455" i="2" s="1"/>
  <c r="J455" i="2" s="1"/>
  <c r="J76" i="2" s="1"/>
  <c r="J456" i="2"/>
  <c r="BE456" i="2" s="1"/>
  <c r="BI453" i="2"/>
  <c r="BH453" i="2"/>
  <c r="BG453" i="2"/>
  <c r="BF453" i="2"/>
  <c r="T453" i="2"/>
  <c r="R453" i="2"/>
  <c r="P453" i="2"/>
  <c r="BK453" i="2"/>
  <c r="J453" i="2"/>
  <c r="BE453" i="2"/>
  <c r="BI451" i="2"/>
  <c r="BH451" i="2"/>
  <c r="BG451" i="2"/>
  <c r="BF451" i="2"/>
  <c r="T451" i="2"/>
  <c r="R451" i="2"/>
  <c r="P451" i="2"/>
  <c r="BK451" i="2"/>
  <c r="J451" i="2"/>
  <c r="BE451" i="2" s="1"/>
  <c r="BI450" i="2"/>
  <c r="BH450" i="2"/>
  <c r="BG450" i="2"/>
  <c r="BF450" i="2"/>
  <c r="T450" i="2"/>
  <c r="R450" i="2"/>
  <c r="P450" i="2"/>
  <c r="BK450" i="2"/>
  <c r="J450" i="2"/>
  <c r="BE450" i="2"/>
  <c r="BI448" i="2"/>
  <c r="BH448" i="2"/>
  <c r="BG448" i="2"/>
  <c r="BF448" i="2"/>
  <c r="T448" i="2"/>
  <c r="R448" i="2"/>
  <c r="P448" i="2"/>
  <c r="BK448" i="2"/>
  <c r="J448" i="2"/>
  <c r="BE448" i="2"/>
  <c r="BI446" i="2"/>
  <c r="BH446" i="2"/>
  <c r="BG446" i="2"/>
  <c r="BF446" i="2"/>
  <c r="T446" i="2"/>
  <c r="R446" i="2"/>
  <c r="P446" i="2"/>
  <c r="BK446" i="2"/>
  <c r="J446" i="2"/>
  <c r="BE446" i="2" s="1"/>
  <c r="BI444" i="2"/>
  <c r="BH444" i="2"/>
  <c r="BG444" i="2"/>
  <c r="BF444" i="2"/>
  <c r="T444" i="2"/>
  <c r="R444" i="2"/>
  <c r="P444" i="2"/>
  <c r="BK444" i="2"/>
  <c r="J444" i="2"/>
  <c r="BE444" i="2" s="1"/>
  <c r="BI442" i="2"/>
  <c r="BH442" i="2"/>
  <c r="BG442" i="2"/>
  <c r="BF442" i="2"/>
  <c r="T442" i="2"/>
  <c r="R442" i="2"/>
  <c r="P442" i="2"/>
  <c r="BK442" i="2"/>
  <c r="J442" i="2"/>
  <c r="BE442" i="2" s="1"/>
  <c r="BI439" i="2"/>
  <c r="BH439" i="2"/>
  <c r="BG439" i="2"/>
  <c r="BF439" i="2"/>
  <c r="T439" i="2"/>
  <c r="R439" i="2"/>
  <c r="P439" i="2"/>
  <c r="BK439" i="2"/>
  <c r="J439" i="2"/>
  <c r="BE439" i="2"/>
  <c r="BI438" i="2"/>
  <c r="BH438" i="2"/>
  <c r="BG438" i="2"/>
  <c r="BF438" i="2"/>
  <c r="T438" i="2"/>
  <c r="R438" i="2"/>
  <c r="P438" i="2"/>
  <c r="BK438" i="2"/>
  <c r="J438" i="2"/>
  <c r="BE438" i="2" s="1"/>
  <c r="BI436" i="2"/>
  <c r="BH436" i="2"/>
  <c r="BG436" i="2"/>
  <c r="BF436" i="2"/>
  <c r="T436" i="2"/>
  <c r="R436" i="2"/>
  <c r="P436" i="2"/>
  <c r="BK436" i="2"/>
  <c r="J436" i="2"/>
  <c r="BE436" i="2"/>
  <c r="BI433" i="2"/>
  <c r="BH433" i="2"/>
  <c r="BG433" i="2"/>
  <c r="BF433" i="2"/>
  <c r="T433" i="2"/>
  <c r="R433" i="2"/>
  <c r="P433" i="2"/>
  <c r="BK433" i="2"/>
  <c r="J433" i="2"/>
  <c r="BE433" i="2" s="1"/>
  <c r="BI432" i="2"/>
  <c r="BH432" i="2"/>
  <c r="BG432" i="2"/>
  <c r="BF432" i="2"/>
  <c r="T432" i="2"/>
  <c r="R432" i="2"/>
  <c r="P432" i="2"/>
  <c r="BK432" i="2"/>
  <c r="J432" i="2"/>
  <c r="BE432" i="2"/>
  <c r="BI429" i="2"/>
  <c r="BH429" i="2"/>
  <c r="BG429" i="2"/>
  <c r="BF429" i="2"/>
  <c r="T429" i="2"/>
  <c r="R429" i="2"/>
  <c r="P429" i="2"/>
  <c r="BK429" i="2"/>
  <c r="J429" i="2"/>
  <c r="BE429" i="2" s="1"/>
  <c r="BI428" i="2"/>
  <c r="BH428" i="2"/>
  <c r="BG428" i="2"/>
  <c r="BF428" i="2"/>
  <c r="T428" i="2"/>
  <c r="R428" i="2"/>
  <c r="P428" i="2"/>
  <c r="BK428" i="2"/>
  <c r="J428" i="2"/>
  <c r="BE428" i="2"/>
  <c r="BI427" i="2"/>
  <c r="BH427" i="2"/>
  <c r="BG427" i="2"/>
  <c r="BF427" i="2"/>
  <c r="T427" i="2"/>
  <c r="R427" i="2"/>
  <c r="P427" i="2"/>
  <c r="BK427" i="2"/>
  <c r="J427" i="2"/>
  <c r="BE427" i="2" s="1"/>
  <c r="BI424" i="2"/>
  <c r="BH424" i="2"/>
  <c r="BG424" i="2"/>
  <c r="BF424" i="2"/>
  <c r="T424" i="2"/>
  <c r="R424" i="2"/>
  <c r="P424" i="2"/>
  <c r="BK424" i="2"/>
  <c r="J424" i="2"/>
  <c r="BE424" i="2"/>
  <c r="BI423" i="2"/>
  <c r="BH423" i="2"/>
  <c r="BG423" i="2"/>
  <c r="BF423" i="2"/>
  <c r="T423" i="2"/>
  <c r="R423" i="2"/>
  <c r="P423" i="2"/>
  <c r="BK423" i="2"/>
  <c r="J423" i="2"/>
  <c r="BE423" i="2" s="1"/>
  <c r="BI422" i="2"/>
  <c r="BH422" i="2"/>
  <c r="BG422" i="2"/>
  <c r="BF422" i="2"/>
  <c r="T422" i="2"/>
  <c r="R422" i="2"/>
  <c r="P422" i="2"/>
  <c r="P418" i="2" s="1"/>
  <c r="BK422" i="2"/>
  <c r="J422" i="2"/>
  <c r="BE422" i="2"/>
  <c r="BI419" i="2"/>
  <c r="BH419" i="2"/>
  <c r="BG419" i="2"/>
  <c r="BF419" i="2"/>
  <c r="T419" i="2"/>
  <c r="T418" i="2" s="1"/>
  <c r="R419" i="2"/>
  <c r="P419" i="2"/>
  <c r="BK419" i="2"/>
  <c r="J419" i="2"/>
  <c r="BE419" i="2" s="1"/>
  <c r="BI416" i="2"/>
  <c r="BH416" i="2"/>
  <c r="BG416" i="2"/>
  <c r="BF416" i="2"/>
  <c r="T416" i="2"/>
  <c r="R416" i="2"/>
  <c r="P416" i="2"/>
  <c r="BK416" i="2"/>
  <c r="J416" i="2"/>
  <c r="BE416" i="2"/>
  <c r="BI415" i="2"/>
  <c r="BH415" i="2"/>
  <c r="BG415" i="2"/>
  <c r="BF415" i="2"/>
  <c r="T415" i="2"/>
  <c r="R415" i="2"/>
  <c r="P415" i="2"/>
  <c r="BK415" i="2"/>
  <c r="J415" i="2"/>
  <c r="BE415" i="2" s="1"/>
  <c r="BI413" i="2"/>
  <c r="BH413" i="2"/>
  <c r="BG413" i="2"/>
  <c r="BF413" i="2"/>
  <c r="T413" i="2"/>
  <c r="R413" i="2"/>
  <c r="P413" i="2"/>
  <c r="P407" i="2" s="1"/>
  <c r="BK413" i="2"/>
  <c r="J413" i="2"/>
  <c r="BE413" i="2"/>
  <c r="BI411" i="2"/>
  <c r="BH411" i="2"/>
  <c r="BG411" i="2"/>
  <c r="BF411" i="2"/>
  <c r="T411" i="2"/>
  <c r="T407" i="2" s="1"/>
  <c r="R411" i="2"/>
  <c r="P411" i="2"/>
  <c r="BK411" i="2"/>
  <c r="J411" i="2"/>
  <c r="BE411" i="2"/>
  <c r="BI408" i="2"/>
  <c r="BH408" i="2"/>
  <c r="BG408" i="2"/>
  <c r="BF408" i="2"/>
  <c r="T408" i="2"/>
  <c r="R408" i="2"/>
  <c r="P408" i="2"/>
  <c r="BK408" i="2"/>
  <c r="J408" i="2"/>
  <c r="BE408" i="2" s="1"/>
  <c r="BI405" i="2"/>
  <c r="BH405" i="2"/>
  <c r="BG405" i="2"/>
  <c r="BF405" i="2"/>
  <c r="T405" i="2"/>
  <c r="R405" i="2"/>
  <c r="P405" i="2"/>
  <c r="BK405" i="2"/>
  <c r="J405" i="2"/>
  <c r="BE405" i="2"/>
  <c r="BI402" i="2"/>
  <c r="BH402" i="2"/>
  <c r="BG402" i="2"/>
  <c r="BF402" i="2"/>
  <c r="T402" i="2"/>
  <c r="R402" i="2"/>
  <c r="P402" i="2"/>
  <c r="BK402" i="2"/>
  <c r="J402" i="2"/>
  <c r="BE402" i="2" s="1"/>
  <c r="BI401" i="2"/>
  <c r="BH401" i="2"/>
  <c r="BG401" i="2"/>
  <c r="BF401" i="2"/>
  <c r="T401" i="2"/>
  <c r="R401" i="2"/>
  <c r="P401" i="2"/>
  <c r="BK401" i="2"/>
  <c r="J401" i="2"/>
  <c r="BE401" i="2"/>
  <c r="BI399" i="2"/>
  <c r="BH399" i="2"/>
  <c r="BG399" i="2"/>
  <c r="BF399" i="2"/>
  <c r="T399" i="2"/>
  <c r="R399" i="2"/>
  <c r="P399" i="2"/>
  <c r="BK399" i="2"/>
  <c r="J399" i="2"/>
  <c r="BE399" i="2" s="1"/>
  <c r="BI395" i="2"/>
  <c r="BH395" i="2"/>
  <c r="BG395" i="2"/>
  <c r="BF395" i="2"/>
  <c r="T395" i="2"/>
  <c r="R395" i="2"/>
  <c r="P395" i="2"/>
  <c r="BK395" i="2"/>
  <c r="J395" i="2"/>
  <c r="BE395" i="2"/>
  <c r="BI393" i="2"/>
  <c r="BH393" i="2"/>
  <c r="BG393" i="2"/>
  <c r="BF393" i="2"/>
  <c r="T393" i="2"/>
  <c r="T388" i="2" s="1"/>
  <c r="R393" i="2"/>
  <c r="P393" i="2"/>
  <c r="P388" i="2" s="1"/>
  <c r="BK393" i="2"/>
  <c r="J393" i="2"/>
  <c r="BE393" i="2" s="1"/>
  <c r="BI389" i="2"/>
  <c r="BH389" i="2"/>
  <c r="BG389" i="2"/>
  <c r="BF389" i="2"/>
  <c r="T389" i="2"/>
  <c r="R389" i="2"/>
  <c r="P389" i="2"/>
  <c r="BK389" i="2"/>
  <c r="J389" i="2"/>
  <c r="BE389" i="2" s="1"/>
  <c r="BI385" i="2"/>
  <c r="BH385" i="2"/>
  <c r="BG385" i="2"/>
  <c r="BF385" i="2"/>
  <c r="T385" i="2"/>
  <c r="T384" i="2"/>
  <c r="R385" i="2"/>
  <c r="R384" i="2" s="1"/>
  <c r="P385" i="2"/>
  <c r="P384" i="2"/>
  <c r="BK385" i="2"/>
  <c r="BK384" i="2" s="1"/>
  <c r="J384" i="2" s="1"/>
  <c r="J71" i="2" s="1"/>
  <c r="J385" i="2"/>
  <c r="BE385" i="2" s="1"/>
  <c r="BI382" i="2"/>
  <c r="BH382" i="2"/>
  <c r="BG382" i="2"/>
  <c r="BF382" i="2"/>
  <c r="T382" i="2"/>
  <c r="R382" i="2"/>
  <c r="P382" i="2"/>
  <c r="BK382" i="2"/>
  <c r="J382" i="2"/>
  <c r="BE382" i="2"/>
  <c r="BI378" i="2"/>
  <c r="BH378" i="2"/>
  <c r="BG378" i="2"/>
  <c r="BF378" i="2"/>
  <c r="T378" i="2"/>
  <c r="R378" i="2"/>
  <c r="P378" i="2"/>
  <c r="BK378" i="2"/>
  <c r="J378" i="2"/>
  <c r="BE378" i="2" s="1"/>
  <c r="BI376" i="2"/>
  <c r="BH376" i="2"/>
  <c r="BG376" i="2"/>
  <c r="BF376" i="2"/>
  <c r="T376" i="2"/>
  <c r="R376" i="2"/>
  <c r="R373" i="2" s="1"/>
  <c r="P376" i="2"/>
  <c r="P373" i="2" s="1"/>
  <c r="BK376" i="2"/>
  <c r="J376" i="2"/>
  <c r="BE376" i="2"/>
  <c r="BI374" i="2"/>
  <c r="BH374" i="2"/>
  <c r="BG374" i="2"/>
  <c r="BF374" i="2"/>
  <c r="T374" i="2"/>
  <c r="T373" i="2" s="1"/>
  <c r="R374" i="2"/>
  <c r="P374" i="2"/>
  <c r="BK374" i="2"/>
  <c r="J374" i="2"/>
  <c r="BE374" i="2" s="1"/>
  <c r="BI367" i="2"/>
  <c r="BH367" i="2"/>
  <c r="BG367" i="2"/>
  <c r="BF367" i="2"/>
  <c r="T367" i="2"/>
  <c r="R367" i="2"/>
  <c r="P367" i="2"/>
  <c r="BK367" i="2"/>
  <c r="J367" i="2"/>
  <c r="BE367" i="2" s="1"/>
  <c r="BI349" i="2"/>
  <c r="BH349" i="2"/>
  <c r="BG349" i="2"/>
  <c r="BF349" i="2"/>
  <c r="T349" i="2"/>
  <c r="R349" i="2"/>
  <c r="P349" i="2"/>
  <c r="BK349" i="2"/>
  <c r="J349" i="2"/>
  <c r="BE349" i="2" s="1"/>
  <c r="BI346" i="2"/>
  <c r="BH346" i="2"/>
  <c r="BG346" i="2"/>
  <c r="BF346" i="2"/>
  <c r="T346" i="2"/>
  <c r="R346" i="2"/>
  <c r="P346" i="2"/>
  <c r="BK346" i="2"/>
  <c r="J346" i="2"/>
  <c r="BE346" i="2"/>
  <c r="BI343" i="2"/>
  <c r="BH343" i="2"/>
  <c r="BG343" i="2"/>
  <c r="BF343" i="2"/>
  <c r="T343" i="2"/>
  <c r="R343" i="2"/>
  <c r="P343" i="2"/>
  <c r="BK343" i="2"/>
  <c r="J343" i="2"/>
  <c r="BE343" i="2"/>
  <c r="BI340" i="2"/>
  <c r="BH340" i="2"/>
  <c r="BG340" i="2"/>
  <c r="BF340" i="2"/>
  <c r="T340" i="2"/>
  <c r="R340" i="2"/>
  <c r="P340" i="2"/>
  <c r="BK340" i="2"/>
  <c r="J340" i="2"/>
  <c r="BE340" i="2" s="1"/>
  <c r="BI339" i="2"/>
  <c r="BH339" i="2"/>
  <c r="BG339" i="2"/>
  <c r="BF339" i="2"/>
  <c r="T339" i="2"/>
  <c r="R339" i="2"/>
  <c r="P339" i="2"/>
  <c r="BK339" i="2"/>
  <c r="J339" i="2"/>
  <c r="BE339" i="2" s="1"/>
  <c r="BI334" i="2"/>
  <c r="BH334" i="2"/>
  <c r="BG334" i="2"/>
  <c r="BF334" i="2"/>
  <c r="T334" i="2"/>
  <c r="R334" i="2"/>
  <c r="P334" i="2"/>
  <c r="BK334" i="2"/>
  <c r="J334" i="2"/>
  <c r="BE334" i="2"/>
  <c r="BI332" i="2"/>
  <c r="BH332" i="2"/>
  <c r="BG332" i="2"/>
  <c r="BF332" i="2"/>
  <c r="T332" i="2"/>
  <c r="R332" i="2"/>
  <c r="P332" i="2"/>
  <c r="BK332" i="2"/>
  <c r="J332" i="2"/>
  <c r="BE332" i="2"/>
  <c r="BI328" i="2"/>
  <c r="BH328" i="2"/>
  <c r="BG328" i="2"/>
  <c r="BF328" i="2"/>
  <c r="T328" i="2"/>
  <c r="R328" i="2"/>
  <c r="P328" i="2"/>
  <c r="BK328" i="2"/>
  <c r="J328" i="2"/>
  <c r="BE328" i="2" s="1"/>
  <c r="BI326" i="2"/>
  <c r="BH326" i="2"/>
  <c r="BG326" i="2"/>
  <c r="BF326" i="2"/>
  <c r="T326" i="2"/>
  <c r="R326" i="2"/>
  <c r="P326" i="2"/>
  <c r="BK326" i="2"/>
  <c r="J326" i="2"/>
  <c r="BE326" i="2"/>
  <c r="BI324" i="2"/>
  <c r="BH324" i="2"/>
  <c r="BG324" i="2"/>
  <c r="BF324" i="2"/>
  <c r="T324" i="2"/>
  <c r="T323" i="2" s="1"/>
  <c r="R324" i="2"/>
  <c r="P324" i="2"/>
  <c r="P323" i="2" s="1"/>
  <c r="BK324" i="2"/>
  <c r="J324" i="2"/>
  <c r="BE324" i="2" s="1"/>
  <c r="BI321" i="2"/>
  <c r="BH321" i="2"/>
  <c r="BG321" i="2"/>
  <c r="BF321" i="2"/>
  <c r="T321" i="2"/>
  <c r="R321" i="2"/>
  <c r="P321" i="2"/>
  <c r="BK321" i="2"/>
  <c r="J321" i="2"/>
  <c r="BE321" i="2" s="1"/>
  <c r="BI319" i="2"/>
  <c r="BH319" i="2"/>
  <c r="BG319" i="2"/>
  <c r="BF319" i="2"/>
  <c r="T319" i="2"/>
  <c r="R319" i="2"/>
  <c r="P319" i="2"/>
  <c r="BK319" i="2"/>
  <c r="J319" i="2"/>
  <c r="BE319" i="2"/>
  <c r="BI318" i="2"/>
  <c r="BH318" i="2"/>
  <c r="BG318" i="2"/>
  <c r="BF318" i="2"/>
  <c r="T318" i="2"/>
  <c r="R318" i="2"/>
  <c r="P318" i="2"/>
  <c r="BK318" i="2"/>
  <c r="J318" i="2"/>
  <c r="BE318" i="2" s="1"/>
  <c r="BI317" i="2"/>
  <c r="BH317" i="2"/>
  <c r="BG317" i="2"/>
  <c r="BF317" i="2"/>
  <c r="T317" i="2"/>
  <c r="R317" i="2"/>
  <c r="P317" i="2"/>
  <c r="BK317" i="2"/>
  <c r="J317" i="2"/>
  <c r="BE317" i="2"/>
  <c r="BI316" i="2"/>
  <c r="BH316" i="2"/>
  <c r="BG316" i="2"/>
  <c r="BF316" i="2"/>
  <c r="T316" i="2"/>
  <c r="R316" i="2"/>
  <c r="P316" i="2"/>
  <c r="BK316" i="2"/>
  <c r="J316" i="2"/>
  <c r="BE316" i="2" s="1"/>
  <c r="BI315" i="2"/>
  <c r="BH315" i="2"/>
  <c r="BG315" i="2"/>
  <c r="BF315" i="2"/>
  <c r="T315" i="2"/>
  <c r="R315" i="2"/>
  <c r="P315" i="2"/>
  <c r="BK315" i="2"/>
  <c r="J315" i="2"/>
  <c r="BE315" i="2"/>
  <c r="BI314" i="2"/>
  <c r="BH314" i="2"/>
  <c r="BG314" i="2"/>
  <c r="BF314" i="2"/>
  <c r="T314" i="2"/>
  <c r="R314" i="2"/>
  <c r="P314" i="2"/>
  <c r="BK314" i="2"/>
  <c r="J314" i="2"/>
  <c r="BE314" i="2" s="1"/>
  <c r="BI313" i="2"/>
  <c r="BH313" i="2"/>
  <c r="BG313" i="2"/>
  <c r="BF313" i="2"/>
  <c r="T313" i="2"/>
  <c r="R313" i="2"/>
  <c r="P313" i="2"/>
  <c r="BK313" i="2"/>
  <c r="J313" i="2"/>
  <c r="BE313" i="2"/>
  <c r="BI312" i="2"/>
  <c r="BH312" i="2"/>
  <c r="BG312" i="2"/>
  <c r="BF312" i="2"/>
  <c r="T312" i="2"/>
  <c r="R312" i="2"/>
  <c r="P312" i="2"/>
  <c r="BK312" i="2"/>
  <c r="J312" i="2"/>
  <c r="BE312" i="2" s="1"/>
  <c r="BI311" i="2"/>
  <c r="BH311" i="2"/>
  <c r="BG311" i="2"/>
  <c r="BF311" i="2"/>
  <c r="T311" i="2"/>
  <c r="R311" i="2"/>
  <c r="P311" i="2"/>
  <c r="BK311" i="2"/>
  <c r="J311" i="2"/>
  <c r="BE311" i="2"/>
  <c r="BI310" i="2"/>
  <c r="BH310" i="2"/>
  <c r="BG310" i="2"/>
  <c r="BF310" i="2"/>
  <c r="T310" i="2"/>
  <c r="R310" i="2"/>
  <c r="P310" i="2"/>
  <c r="BK310" i="2"/>
  <c r="J310" i="2"/>
  <c r="BE310" i="2" s="1"/>
  <c r="BI309" i="2"/>
  <c r="BH309" i="2"/>
  <c r="BG309" i="2"/>
  <c r="BF309" i="2"/>
  <c r="T309" i="2"/>
  <c r="R309" i="2"/>
  <c r="P309" i="2"/>
  <c r="BK309" i="2"/>
  <c r="J309" i="2"/>
  <c r="BE309" i="2"/>
  <c r="BI306" i="2"/>
  <c r="BH306" i="2"/>
  <c r="BG306" i="2"/>
  <c r="BF306" i="2"/>
  <c r="T306" i="2"/>
  <c r="R306" i="2"/>
  <c r="P306" i="2"/>
  <c r="BK306" i="2"/>
  <c r="J306" i="2"/>
  <c r="BE306" i="2" s="1"/>
  <c r="BI304" i="2"/>
  <c r="BH304" i="2"/>
  <c r="BG304" i="2"/>
  <c r="BF304" i="2"/>
  <c r="T304" i="2"/>
  <c r="R304" i="2"/>
  <c r="P304" i="2"/>
  <c r="BK304" i="2"/>
  <c r="J304" i="2"/>
  <c r="BE304" i="2"/>
  <c r="BI301" i="2"/>
  <c r="BH301" i="2"/>
  <c r="BG301" i="2"/>
  <c r="BF301" i="2"/>
  <c r="T301" i="2"/>
  <c r="R301" i="2"/>
  <c r="P301" i="2"/>
  <c r="BK301" i="2"/>
  <c r="J301" i="2"/>
  <c r="BE301" i="2" s="1"/>
  <c r="BI298" i="2"/>
  <c r="BH298" i="2"/>
  <c r="BG298" i="2"/>
  <c r="BF298" i="2"/>
  <c r="T298" i="2"/>
  <c r="R298" i="2"/>
  <c r="P298" i="2"/>
  <c r="BK298" i="2"/>
  <c r="J298" i="2"/>
  <c r="BE298" i="2"/>
  <c r="BI295" i="2"/>
  <c r="BH295" i="2"/>
  <c r="BG295" i="2"/>
  <c r="BF295" i="2"/>
  <c r="T295" i="2"/>
  <c r="R295" i="2"/>
  <c r="P295" i="2"/>
  <c r="BK295" i="2"/>
  <c r="J295" i="2"/>
  <c r="BE295" i="2" s="1"/>
  <c r="BI294" i="2"/>
  <c r="BH294" i="2"/>
  <c r="BG294" i="2"/>
  <c r="BF294" i="2"/>
  <c r="T294" i="2"/>
  <c r="R294" i="2"/>
  <c r="P294" i="2"/>
  <c r="BK294" i="2"/>
  <c r="J294" i="2"/>
  <c r="BE294" i="2"/>
  <c r="BI291" i="2"/>
  <c r="BH291" i="2"/>
  <c r="BG291" i="2"/>
  <c r="BF291" i="2"/>
  <c r="T291" i="2"/>
  <c r="R291" i="2"/>
  <c r="R286" i="2" s="1"/>
  <c r="P291" i="2"/>
  <c r="BK291" i="2"/>
  <c r="J291" i="2"/>
  <c r="BE291" i="2" s="1"/>
  <c r="BI289" i="2"/>
  <c r="BH289" i="2"/>
  <c r="BG289" i="2"/>
  <c r="BF289" i="2"/>
  <c r="T289" i="2"/>
  <c r="R289" i="2"/>
  <c r="P289" i="2"/>
  <c r="BK289" i="2"/>
  <c r="J289" i="2"/>
  <c r="BE289" i="2"/>
  <c r="BI287" i="2"/>
  <c r="BH287" i="2"/>
  <c r="BG287" i="2"/>
  <c r="BF287" i="2"/>
  <c r="T287" i="2"/>
  <c r="T286" i="2" s="1"/>
  <c r="R287" i="2"/>
  <c r="P287" i="2"/>
  <c r="P286" i="2"/>
  <c r="BK287" i="2"/>
  <c r="J287" i="2"/>
  <c r="BE287" i="2" s="1"/>
  <c r="BI284" i="2"/>
  <c r="BH284" i="2"/>
  <c r="BG284" i="2"/>
  <c r="BF284" i="2"/>
  <c r="T284" i="2"/>
  <c r="R284" i="2"/>
  <c r="P284" i="2"/>
  <c r="P278" i="2" s="1"/>
  <c r="BK284" i="2"/>
  <c r="J284" i="2"/>
  <c r="BE284" i="2"/>
  <c r="BI282" i="2"/>
  <c r="BH282" i="2"/>
  <c r="BG282" i="2"/>
  <c r="BF282" i="2"/>
  <c r="T282" i="2"/>
  <c r="T278" i="2" s="1"/>
  <c r="R282" i="2"/>
  <c r="P282" i="2"/>
  <c r="BK282" i="2"/>
  <c r="J282" i="2"/>
  <c r="BE282" i="2" s="1"/>
  <c r="BI279" i="2"/>
  <c r="BH279" i="2"/>
  <c r="BG279" i="2"/>
  <c r="BF279" i="2"/>
  <c r="T279" i="2"/>
  <c r="R279" i="2"/>
  <c r="P279" i="2"/>
  <c r="BK279" i="2"/>
  <c r="J279" i="2"/>
  <c r="BE279" i="2" s="1"/>
  <c r="BI275" i="2"/>
  <c r="BH275" i="2"/>
  <c r="BG275" i="2"/>
  <c r="BF275" i="2"/>
  <c r="T275" i="2"/>
  <c r="R275" i="2"/>
  <c r="P275" i="2"/>
  <c r="P271" i="2" s="1"/>
  <c r="P270" i="2" s="1"/>
  <c r="BK275" i="2"/>
  <c r="J275" i="2"/>
  <c r="BE275" i="2" s="1"/>
  <c r="BI272" i="2"/>
  <c r="BH272" i="2"/>
  <c r="BG272" i="2"/>
  <c r="BF272" i="2"/>
  <c r="T272" i="2"/>
  <c r="T271" i="2" s="1"/>
  <c r="R272" i="2"/>
  <c r="P272" i="2"/>
  <c r="BK272" i="2"/>
  <c r="J272" i="2"/>
  <c r="BE272" i="2"/>
  <c r="BI268" i="2"/>
  <c r="BH268" i="2"/>
  <c r="BG268" i="2"/>
  <c r="BF268" i="2"/>
  <c r="T268" i="2"/>
  <c r="R268" i="2"/>
  <c r="P268" i="2"/>
  <c r="BK268" i="2"/>
  <c r="J268" i="2"/>
  <c r="BE268" i="2" s="1"/>
  <c r="BI266" i="2"/>
  <c r="BH266" i="2"/>
  <c r="BG266" i="2"/>
  <c r="BF266" i="2"/>
  <c r="T266" i="2"/>
  <c r="R266" i="2"/>
  <c r="P266" i="2"/>
  <c r="BK266" i="2"/>
  <c r="J266" i="2"/>
  <c r="BE266" i="2" s="1"/>
  <c r="BI264" i="2"/>
  <c r="BH264" i="2"/>
  <c r="BG264" i="2"/>
  <c r="BF264" i="2"/>
  <c r="T264" i="2"/>
  <c r="R264" i="2"/>
  <c r="P264" i="2"/>
  <c r="BK264" i="2"/>
  <c r="J264" i="2"/>
  <c r="BE264" i="2" s="1"/>
  <c r="BI262" i="2"/>
  <c r="BH262" i="2"/>
  <c r="BG262" i="2"/>
  <c r="BF262" i="2"/>
  <c r="T262" i="2"/>
  <c r="R262" i="2"/>
  <c r="P262" i="2"/>
  <c r="BK262" i="2"/>
  <c r="J262" i="2"/>
  <c r="BE262" i="2"/>
  <c r="BI260" i="2"/>
  <c r="BH260" i="2"/>
  <c r="BG260" i="2"/>
  <c r="BF260" i="2"/>
  <c r="T260" i="2"/>
  <c r="R260" i="2"/>
  <c r="P260" i="2"/>
  <c r="BK260" i="2"/>
  <c r="J260" i="2"/>
  <c r="BE260" i="2" s="1"/>
  <c r="BI259" i="2"/>
  <c r="BH259" i="2"/>
  <c r="BG259" i="2"/>
  <c r="BF259" i="2"/>
  <c r="T259" i="2"/>
  <c r="R259" i="2"/>
  <c r="P259" i="2"/>
  <c r="BK259" i="2"/>
  <c r="J259" i="2"/>
  <c r="BE259" i="2" s="1"/>
  <c r="BI258" i="2"/>
  <c r="BH258" i="2"/>
  <c r="BG258" i="2"/>
  <c r="BF258" i="2"/>
  <c r="T258" i="2"/>
  <c r="R258" i="2"/>
  <c r="P258" i="2"/>
  <c r="BK258" i="2"/>
  <c r="J258" i="2"/>
  <c r="BE258" i="2"/>
  <c r="BI257" i="2"/>
  <c r="BH257" i="2"/>
  <c r="BG257" i="2"/>
  <c r="BF257" i="2"/>
  <c r="T257" i="2"/>
  <c r="T253" i="2" s="1"/>
  <c r="R257" i="2"/>
  <c r="P257" i="2"/>
  <c r="BK257" i="2"/>
  <c r="J257" i="2"/>
  <c r="BE257" i="2"/>
  <c r="BI256" i="2"/>
  <c r="BH256" i="2"/>
  <c r="BG256" i="2"/>
  <c r="BF256" i="2"/>
  <c r="T256" i="2"/>
  <c r="R256" i="2"/>
  <c r="P256" i="2"/>
  <c r="BK256" i="2"/>
  <c r="J256" i="2"/>
  <c r="BE256" i="2" s="1"/>
  <c r="BI254" i="2"/>
  <c r="BH254" i="2"/>
  <c r="BG254" i="2"/>
  <c r="BF254" i="2"/>
  <c r="T254" i="2"/>
  <c r="R254" i="2"/>
  <c r="P254" i="2"/>
  <c r="P253" i="2" s="1"/>
  <c r="BK254" i="2"/>
  <c r="BK253" i="2" s="1"/>
  <c r="J253" i="2" s="1"/>
  <c r="J64" i="2" s="1"/>
  <c r="J254" i="2"/>
  <c r="BE254" i="2" s="1"/>
  <c r="BI249" i="2"/>
  <c r="BH249" i="2"/>
  <c r="BG249" i="2"/>
  <c r="BF249" i="2"/>
  <c r="T249" i="2"/>
  <c r="R249" i="2"/>
  <c r="P249" i="2"/>
  <c r="BK249" i="2"/>
  <c r="J249" i="2"/>
  <c r="BE249" i="2"/>
  <c r="BI246" i="2"/>
  <c r="BH246" i="2"/>
  <c r="BG246" i="2"/>
  <c r="BF246" i="2"/>
  <c r="T246" i="2"/>
  <c r="R246" i="2"/>
  <c r="P246" i="2"/>
  <c r="BK246" i="2"/>
  <c r="J246" i="2"/>
  <c r="BE246" i="2" s="1"/>
  <c r="BI242" i="2"/>
  <c r="BH242" i="2"/>
  <c r="BG242" i="2"/>
  <c r="BF242" i="2"/>
  <c r="T242" i="2"/>
  <c r="R242" i="2"/>
  <c r="P242" i="2"/>
  <c r="BK242" i="2"/>
  <c r="J242" i="2"/>
  <c r="BE242" i="2" s="1"/>
  <c r="BI240" i="2"/>
  <c r="BH240" i="2"/>
  <c r="BG240" i="2"/>
  <c r="BF240" i="2"/>
  <c r="T240" i="2"/>
  <c r="R240" i="2"/>
  <c r="R235" i="2" s="1"/>
  <c r="P240" i="2"/>
  <c r="BK240" i="2"/>
  <c r="J240" i="2"/>
  <c r="BE240" i="2" s="1"/>
  <c r="BI236" i="2"/>
  <c r="BH236" i="2"/>
  <c r="BG236" i="2"/>
  <c r="BF236" i="2"/>
  <c r="T236" i="2"/>
  <c r="T235" i="2" s="1"/>
  <c r="R236" i="2"/>
  <c r="P236" i="2"/>
  <c r="P235" i="2" s="1"/>
  <c r="BK236" i="2"/>
  <c r="BK235" i="2"/>
  <c r="J235" i="2" s="1"/>
  <c r="J63" i="2" s="1"/>
  <c r="J236" i="2"/>
  <c r="BE236" i="2" s="1"/>
  <c r="BI232" i="2"/>
  <c r="BH232" i="2"/>
  <c r="BG232" i="2"/>
  <c r="BF232" i="2"/>
  <c r="T232" i="2"/>
  <c r="R232" i="2"/>
  <c r="P232" i="2"/>
  <c r="BK232" i="2"/>
  <c r="J232" i="2"/>
  <c r="BE232" i="2" s="1"/>
  <c r="BI228" i="2"/>
  <c r="BH228" i="2"/>
  <c r="BG228" i="2"/>
  <c r="BF228" i="2"/>
  <c r="T228" i="2"/>
  <c r="T180" i="2" s="1"/>
  <c r="T179" i="2" s="1"/>
  <c r="R228" i="2"/>
  <c r="P228" i="2"/>
  <c r="BK228" i="2"/>
  <c r="J228" i="2"/>
  <c r="BE228" i="2"/>
  <c r="BI205" i="2"/>
  <c r="BH205" i="2"/>
  <c r="BG205" i="2"/>
  <c r="BF205" i="2"/>
  <c r="T205" i="2"/>
  <c r="R205" i="2"/>
  <c r="P205" i="2"/>
  <c r="BK205" i="2"/>
  <c r="J205" i="2"/>
  <c r="BE205" i="2"/>
  <c r="BI196" i="2"/>
  <c r="BH196" i="2"/>
  <c r="BG196" i="2"/>
  <c r="BF196" i="2"/>
  <c r="T196" i="2"/>
  <c r="R196" i="2"/>
  <c r="P196" i="2"/>
  <c r="BK196" i="2"/>
  <c r="J196" i="2"/>
  <c r="BE196" i="2" s="1"/>
  <c r="BI181" i="2"/>
  <c r="BH181" i="2"/>
  <c r="BG181" i="2"/>
  <c r="BF181" i="2"/>
  <c r="T181" i="2"/>
  <c r="R181" i="2"/>
  <c r="R180" i="2" s="1"/>
  <c r="P181" i="2"/>
  <c r="P180" i="2" s="1"/>
  <c r="P179" i="2" s="1"/>
  <c r="BK181" i="2"/>
  <c r="J181" i="2"/>
  <c r="BE181" i="2"/>
  <c r="BI178" i="2"/>
  <c r="BH178" i="2"/>
  <c r="BG178" i="2"/>
  <c r="BF178" i="2"/>
  <c r="T178" i="2"/>
  <c r="R178" i="2"/>
  <c r="P178" i="2"/>
  <c r="BK178" i="2"/>
  <c r="J178" i="2"/>
  <c r="BE178" i="2"/>
  <c r="BI175" i="2"/>
  <c r="BH175" i="2"/>
  <c r="BG175" i="2"/>
  <c r="BF175" i="2"/>
  <c r="T175" i="2"/>
  <c r="R175" i="2"/>
  <c r="P175" i="2"/>
  <c r="BK175" i="2"/>
  <c r="BK170" i="2" s="1"/>
  <c r="J170" i="2" s="1"/>
  <c r="J60" i="2" s="1"/>
  <c r="J175" i="2"/>
  <c r="BE175" i="2" s="1"/>
  <c r="BI171" i="2"/>
  <c r="BH171" i="2"/>
  <c r="BG171" i="2"/>
  <c r="BF171" i="2"/>
  <c r="T171" i="2"/>
  <c r="T170" i="2"/>
  <c r="R171" i="2"/>
  <c r="P171" i="2"/>
  <c r="P170" i="2" s="1"/>
  <c r="BK171" i="2"/>
  <c r="J171" i="2"/>
  <c r="BE171" i="2" s="1"/>
  <c r="BI163" i="2"/>
  <c r="BH163" i="2"/>
  <c r="BG163" i="2"/>
  <c r="BF163" i="2"/>
  <c r="T163" i="2"/>
  <c r="R163" i="2"/>
  <c r="P163" i="2"/>
  <c r="BK163" i="2"/>
  <c r="J163" i="2"/>
  <c r="BE163" i="2" s="1"/>
  <c r="BI157" i="2"/>
  <c r="BH157" i="2"/>
  <c r="BG157" i="2"/>
  <c r="BF157" i="2"/>
  <c r="T157" i="2"/>
  <c r="R157" i="2"/>
  <c r="P157" i="2"/>
  <c r="BK157" i="2"/>
  <c r="J157" i="2"/>
  <c r="BE157" i="2"/>
  <c r="BI154" i="2"/>
  <c r="BH154" i="2"/>
  <c r="BG154" i="2"/>
  <c r="BF154" i="2"/>
  <c r="T154" i="2"/>
  <c r="R154" i="2"/>
  <c r="P154" i="2"/>
  <c r="BK154" i="2"/>
  <c r="J154" i="2"/>
  <c r="BE154" i="2" s="1"/>
  <c r="BI150" i="2"/>
  <c r="BH150" i="2"/>
  <c r="BG150" i="2"/>
  <c r="BF150" i="2"/>
  <c r="T150" i="2"/>
  <c r="R150" i="2"/>
  <c r="P150" i="2"/>
  <c r="BK150" i="2"/>
  <c r="J150" i="2"/>
  <c r="BE150" i="2"/>
  <c r="BI148" i="2"/>
  <c r="BH148" i="2"/>
  <c r="BG148" i="2"/>
  <c r="BF148" i="2"/>
  <c r="T148" i="2"/>
  <c r="R148" i="2"/>
  <c r="P148" i="2"/>
  <c r="BK148" i="2"/>
  <c r="J148" i="2"/>
  <c r="BE148" i="2" s="1"/>
  <c r="BI146" i="2"/>
  <c r="BH146" i="2"/>
  <c r="BG146" i="2"/>
  <c r="BF146" i="2"/>
  <c r="T146" i="2"/>
  <c r="R146" i="2"/>
  <c r="P146" i="2"/>
  <c r="BK146" i="2"/>
  <c r="J146" i="2"/>
  <c r="BE146" i="2"/>
  <c r="BI141" i="2"/>
  <c r="BH141" i="2"/>
  <c r="BG141" i="2"/>
  <c r="BF141" i="2"/>
  <c r="T141" i="2"/>
  <c r="R141" i="2"/>
  <c r="P141" i="2"/>
  <c r="BK141" i="2"/>
  <c r="J141" i="2"/>
  <c r="BE141" i="2" s="1"/>
  <c r="BI137" i="2"/>
  <c r="BH137" i="2"/>
  <c r="BG137" i="2"/>
  <c r="BF137" i="2"/>
  <c r="T137" i="2"/>
  <c r="R137" i="2"/>
  <c r="P137" i="2"/>
  <c r="BK137" i="2"/>
  <c r="J137" i="2"/>
  <c r="BE137" i="2"/>
  <c r="BI132" i="2"/>
  <c r="BH132" i="2"/>
  <c r="BG132" i="2"/>
  <c r="BF132" i="2"/>
  <c r="T132" i="2"/>
  <c r="R132" i="2"/>
  <c r="P132" i="2"/>
  <c r="BK132" i="2"/>
  <c r="J132" i="2"/>
  <c r="BE132" i="2" s="1"/>
  <c r="BI128" i="2"/>
  <c r="BH128" i="2"/>
  <c r="BG128" i="2"/>
  <c r="BF128" i="2"/>
  <c r="T128" i="2"/>
  <c r="R128" i="2"/>
  <c r="P128" i="2"/>
  <c r="BK128" i="2"/>
  <c r="J128" i="2"/>
  <c r="BE128" i="2"/>
  <c r="BI121" i="2"/>
  <c r="BH121" i="2"/>
  <c r="BG121" i="2"/>
  <c r="BF121" i="2"/>
  <c r="T121" i="2"/>
  <c r="T120" i="2" s="1"/>
  <c r="R121" i="2"/>
  <c r="P121" i="2"/>
  <c r="P120" i="2" s="1"/>
  <c r="BK121" i="2"/>
  <c r="J121" i="2"/>
  <c r="BE121" i="2" s="1"/>
  <c r="BI116" i="2"/>
  <c r="BH116" i="2"/>
  <c r="BG116" i="2"/>
  <c r="BF116" i="2"/>
  <c r="T116" i="2"/>
  <c r="R116" i="2"/>
  <c r="R103" i="2" s="1"/>
  <c r="P116" i="2"/>
  <c r="BK116" i="2"/>
  <c r="J116" i="2"/>
  <c r="BE116" i="2" s="1"/>
  <c r="BI112" i="2"/>
  <c r="BH112" i="2"/>
  <c r="BG112" i="2"/>
  <c r="BF112" i="2"/>
  <c r="T112" i="2"/>
  <c r="R112" i="2"/>
  <c r="P112" i="2"/>
  <c r="BK112" i="2"/>
  <c r="J112" i="2"/>
  <c r="BE112" i="2"/>
  <c r="BI108" i="2"/>
  <c r="F34" i="2" s="1"/>
  <c r="BD52" i="1" s="1"/>
  <c r="BH108" i="2"/>
  <c r="BG108" i="2"/>
  <c r="BF108" i="2"/>
  <c r="T108" i="2"/>
  <c r="R108" i="2"/>
  <c r="P108" i="2"/>
  <c r="BK108" i="2"/>
  <c r="J108" i="2"/>
  <c r="BE108" i="2" s="1"/>
  <c r="BI104" i="2"/>
  <c r="BH104" i="2"/>
  <c r="BG104" i="2"/>
  <c r="BF104" i="2"/>
  <c r="T104" i="2"/>
  <c r="T103" i="2" s="1"/>
  <c r="R104" i="2"/>
  <c r="P104" i="2"/>
  <c r="P103" i="2" s="1"/>
  <c r="BK104" i="2"/>
  <c r="J104" i="2"/>
  <c r="BE104" i="2" s="1"/>
  <c r="J97" i="2"/>
  <c r="F95" i="2"/>
  <c r="E93" i="2"/>
  <c r="J51" i="2"/>
  <c r="F49" i="2"/>
  <c r="E47" i="2"/>
  <c r="J18" i="2"/>
  <c r="E18" i="2"/>
  <c r="F98" i="2" s="1"/>
  <c r="F52" i="2"/>
  <c r="J17" i="2"/>
  <c r="J15" i="2"/>
  <c r="E15" i="2"/>
  <c r="F51" i="2" s="1"/>
  <c r="F97" i="2"/>
  <c r="J14" i="2"/>
  <c r="J12" i="2"/>
  <c r="J95" i="2"/>
  <c r="J49" i="2"/>
  <c r="E7" i="2"/>
  <c r="E91" i="2" s="1"/>
  <c r="AS55" i="1"/>
  <c r="AS51" i="1" s="1"/>
  <c r="L47" i="1"/>
  <c r="AM46" i="1"/>
  <c r="L46" i="1"/>
  <c r="AM44" i="1"/>
  <c r="L44" i="1"/>
  <c r="L42" i="1"/>
  <c r="L41" i="1"/>
  <c r="F32" i="2" l="1"/>
  <c r="BB52" i="1" s="1"/>
  <c r="P102" i="2"/>
  <c r="T270" i="2"/>
  <c r="J32" i="5"/>
  <c r="AV56" i="1" s="1"/>
  <c r="AT56" i="1" s="1"/>
  <c r="F32" i="5"/>
  <c r="AZ56" i="1" s="1"/>
  <c r="T102" i="2"/>
  <c r="J86" i="7"/>
  <c r="J62" i="7" s="1"/>
  <c r="BK85" i="7"/>
  <c r="J85" i="7" s="1"/>
  <c r="J61" i="7" s="1"/>
  <c r="J30" i="4"/>
  <c r="AV54" i="1" s="1"/>
  <c r="J30" i="3"/>
  <c r="AV53" i="1" s="1"/>
  <c r="AT53" i="1" s="1"/>
  <c r="F30" i="3"/>
  <c r="AZ53" i="1" s="1"/>
  <c r="F32" i="6"/>
  <c r="AZ57" i="1" s="1"/>
  <c r="J32" i="6"/>
  <c r="AV57" i="1" s="1"/>
  <c r="BK120" i="2"/>
  <c r="J120" i="2" s="1"/>
  <c r="J59" i="2" s="1"/>
  <c r="R323" i="2"/>
  <c r="BK601" i="2"/>
  <c r="J601" i="2" s="1"/>
  <c r="J81" i="2" s="1"/>
  <c r="P80" i="3"/>
  <c r="P79" i="3" s="1"/>
  <c r="AU53" i="1" s="1"/>
  <c r="F32" i="8"/>
  <c r="AZ59" i="1" s="1"/>
  <c r="F31" i="2"/>
  <c r="BA52" i="1" s="1"/>
  <c r="BK103" i="2"/>
  <c r="J103" i="2" s="1"/>
  <c r="J58" i="2" s="1"/>
  <c r="R253" i="2"/>
  <c r="BK271" i="2"/>
  <c r="BK270" i="2" s="1"/>
  <c r="BK286" i="2"/>
  <c r="J286" i="2" s="1"/>
  <c r="J68" i="2" s="1"/>
  <c r="R80" i="3"/>
  <c r="R79" i="3" s="1"/>
  <c r="E45" i="4"/>
  <c r="R82" i="4"/>
  <c r="R81" i="4" s="1"/>
  <c r="R80" i="4" s="1"/>
  <c r="R79" i="4" s="1"/>
  <c r="BB55" i="1"/>
  <c r="AX55" i="1" s="1"/>
  <c r="F33" i="2"/>
  <c r="BC52" i="1" s="1"/>
  <c r="R120" i="2"/>
  <c r="BK278" i="2"/>
  <c r="J278" i="2" s="1"/>
  <c r="J67" i="2" s="1"/>
  <c r="R388" i="2"/>
  <c r="R387" i="2" s="1"/>
  <c r="BK407" i="2"/>
  <c r="J407" i="2" s="1"/>
  <c r="J74" i="2" s="1"/>
  <c r="R407" i="2"/>
  <c r="T80" i="3"/>
  <c r="T79" i="3" s="1"/>
  <c r="T82" i="4"/>
  <c r="T81" i="4" s="1"/>
  <c r="T80" i="4" s="1"/>
  <c r="T79" i="4" s="1"/>
  <c r="R170" i="2"/>
  <c r="BK180" i="2"/>
  <c r="J49" i="4"/>
  <c r="F31" i="4"/>
  <c r="BA54" i="1" s="1"/>
  <c r="F56" i="6"/>
  <c r="E45" i="2"/>
  <c r="R271" i="2"/>
  <c r="R278" i="2"/>
  <c r="BK323" i="2"/>
  <c r="J323" i="2" s="1"/>
  <c r="J69" i="2" s="1"/>
  <c r="BK373" i="2"/>
  <c r="J373" i="2" s="1"/>
  <c r="J70" i="2" s="1"/>
  <c r="T519" i="2"/>
  <c r="BK519" i="2"/>
  <c r="J519" i="2" s="1"/>
  <c r="J78" i="2" s="1"/>
  <c r="T550" i="2"/>
  <c r="P550" i="2"/>
  <c r="T578" i="2"/>
  <c r="F31" i="3"/>
  <c r="BA53" i="1" s="1"/>
  <c r="F52" i="4"/>
  <c r="F32" i="4"/>
  <c r="BB54" i="1" s="1"/>
  <c r="BB51" i="1" s="1"/>
  <c r="F33" i="6"/>
  <c r="BA57" i="1" s="1"/>
  <c r="BA55" i="1" s="1"/>
  <c r="AW55" i="1" s="1"/>
  <c r="BK418" i="2"/>
  <c r="J418" i="2" s="1"/>
  <c r="J75" i="2" s="1"/>
  <c r="R418" i="2"/>
  <c r="T473" i="2"/>
  <c r="P519" i="2"/>
  <c r="R550" i="2"/>
  <c r="T601" i="2"/>
  <c r="F33" i="4"/>
  <c r="BC54" i="1" s="1"/>
  <c r="AT57" i="1"/>
  <c r="F81" i="7"/>
  <c r="J53" i="8"/>
  <c r="F56" i="8"/>
  <c r="BK388" i="2"/>
  <c r="J388" i="2" s="1"/>
  <c r="J73" i="2" s="1"/>
  <c r="BK473" i="2"/>
  <c r="J473" i="2" s="1"/>
  <c r="J77" i="2" s="1"/>
  <c r="BK578" i="2"/>
  <c r="J578" i="2" s="1"/>
  <c r="J80" i="2" s="1"/>
  <c r="BK82" i="4"/>
  <c r="BK81" i="4" s="1"/>
  <c r="F34" i="4"/>
  <c r="BD54" i="1" s="1"/>
  <c r="J31" i="4"/>
  <c r="AW54" i="1" s="1"/>
  <c r="E72" i="5"/>
  <c r="J33" i="5"/>
  <c r="AW56" i="1" s="1"/>
  <c r="BK80" i="3"/>
  <c r="J81" i="3"/>
  <c r="J58" i="3" s="1"/>
  <c r="F30" i="4"/>
  <c r="AZ54" i="1" s="1"/>
  <c r="F30" i="2"/>
  <c r="AZ52" i="1" s="1"/>
  <c r="J30" i="2"/>
  <c r="AV52" i="1" s="1"/>
  <c r="R179" i="2"/>
  <c r="R270" i="2"/>
  <c r="AU55" i="1"/>
  <c r="BK179" i="2"/>
  <c r="J179" i="2" s="1"/>
  <c r="J61" i="2" s="1"/>
  <c r="J180" i="2"/>
  <c r="J62" i="2" s="1"/>
  <c r="BK85" i="5"/>
  <c r="J86" i="5"/>
  <c r="J62" i="5" s="1"/>
  <c r="T387" i="2"/>
  <c r="T101" i="2" s="1"/>
  <c r="BD55" i="1"/>
  <c r="BC55" i="1"/>
  <c r="AY55" i="1" s="1"/>
  <c r="J271" i="2"/>
  <c r="J66" i="2" s="1"/>
  <c r="BK84" i="6"/>
  <c r="J84" i="6" s="1"/>
  <c r="J85" i="6"/>
  <c r="J61" i="6" s="1"/>
  <c r="P101" i="2"/>
  <c r="AU52" i="1" s="1"/>
  <c r="AU51" i="1" s="1"/>
  <c r="P387" i="2"/>
  <c r="J31" i="2"/>
  <c r="AW52" i="1" s="1"/>
  <c r="F51" i="3"/>
  <c r="F55" i="5"/>
  <c r="J53" i="7"/>
  <c r="BK84" i="7"/>
  <c r="J84" i="7" s="1"/>
  <c r="BK85" i="8"/>
  <c r="F32" i="7"/>
  <c r="AZ58" i="1" s="1"/>
  <c r="J73" i="3"/>
  <c r="J78" i="5"/>
  <c r="J86" i="6"/>
  <c r="J62" i="6" s="1"/>
  <c r="F80" i="7"/>
  <c r="J270" i="2" l="1"/>
  <c r="J65" i="2" s="1"/>
  <c r="BK102" i="2"/>
  <c r="W28" i="1"/>
  <c r="AX51" i="1"/>
  <c r="AT54" i="1"/>
  <c r="BD51" i="1"/>
  <c r="W30" i="1" s="1"/>
  <c r="R102" i="2"/>
  <c r="R101" i="2" s="1"/>
  <c r="AT52" i="1"/>
  <c r="BK387" i="2"/>
  <c r="J387" i="2" s="1"/>
  <c r="J72" i="2" s="1"/>
  <c r="AZ55" i="1"/>
  <c r="AV55" i="1" s="1"/>
  <c r="AT55" i="1" s="1"/>
  <c r="J82" i="4"/>
  <c r="J59" i="4" s="1"/>
  <c r="BA51" i="1"/>
  <c r="BK101" i="2"/>
  <c r="J101" i="2" s="1"/>
  <c r="J102" i="2"/>
  <c r="J57" i="2" s="1"/>
  <c r="BK84" i="8"/>
  <c r="J84" i="8" s="1"/>
  <c r="J85" i="8"/>
  <c r="J61" i="8" s="1"/>
  <c r="BK84" i="5"/>
  <c r="J84" i="5" s="1"/>
  <c r="J85" i="5"/>
  <c r="J61" i="5" s="1"/>
  <c r="J29" i="6"/>
  <c r="J60" i="6"/>
  <c r="J29" i="7"/>
  <c r="J60" i="7"/>
  <c r="BK79" i="3"/>
  <c r="J79" i="3" s="1"/>
  <c r="J80" i="3"/>
  <c r="J57" i="3" s="1"/>
  <c r="AZ51" i="1"/>
  <c r="BK80" i="4"/>
  <c r="J81" i="4"/>
  <c r="J58" i="4" s="1"/>
  <c r="BC51" i="1"/>
  <c r="W27" i="1" l="1"/>
  <c r="AW51" i="1"/>
  <c r="AK27" i="1" s="1"/>
  <c r="J27" i="2"/>
  <c r="J56" i="2"/>
  <c r="J29" i="8"/>
  <c r="J60" i="8"/>
  <c r="AV51" i="1"/>
  <c r="W26" i="1"/>
  <c r="J29" i="5"/>
  <c r="J60" i="5"/>
  <c r="AG58" i="1"/>
  <c r="AN58" i="1" s="1"/>
  <c r="J38" i="7"/>
  <c r="J27" i="3"/>
  <c r="J56" i="3"/>
  <c r="BK79" i="4"/>
  <c r="J79" i="4" s="1"/>
  <c r="J80" i="4"/>
  <c r="J57" i="4" s="1"/>
  <c r="AG57" i="1"/>
  <c r="AN57" i="1" s="1"/>
  <c r="J38" i="6"/>
  <c r="AY51" i="1"/>
  <c r="W29" i="1"/>
  <c r="J38" i="5" l="1"/>
  <c r="AG56" i="1"/>
  <c r="AG52" i="1"/>
  <c r="J36" i="2"/>
  <c r="J36" i="3"/>
  <c r="AG53" i="1"/>
  <c r="AN53" i="1" s="1"/>
  <c r="AG59" i="1"/>
  <c r="AN59" i="1" s="1"/>
  <c r="J38" i="8"/>
  <c r="J56" i="4"/>
  <c r="J27" i="4"/>
  <c r="AK26" i="1"/>
  <c r="AT51" i="1"/>
  <c r="AG54" i="1" l="1"/>
  <c r="AN54" i="1" s="1"/>
  <c r="J36" i="4"/>
  <c r="AG55" i="1"/>
  <c r="AN55" i="1" s="1"/>
  <c r="AN56" i="1"/>
  <c r="AN52" i="1"/>
  <c r="AG51" i="1" l="1"/>
  <c r="AK23" i="1" l="1"/>
  <c r="AK32" i="1" s="1"/>
  <c r="AN51" i="1"/>
</calcChain>
</file>

<file path=xl/sharedStrings.xml><?xml version="1.0" encoding="utf-8"?>
<sst xmlns="http://schemas.openxmlformats.org/spreadsheetml/2006/main" count="7457" uniqueCount="1399">
  <si>
    <t>Export VZ</t>
  </si>
  <si>
    <t>List obsahuje:</t>
  </si>
  <si>
    <t>1) Rekapitulace stavby</t>
  </si>
  <si>
    <t>2) Rekapitulace objektů stavby a soupisů prací</t>
  </si>
  <si>
    <t>3.0</t>
  </si>
  <si>
    <t>ZAMOK</t>
  </si>
  <si>
    <t>False</t>
  </si>
  <si>
    <t>{b6f7383f-64b5-440c-a690-eb0e51ab3660}</t>
  </si>
  <si>
    <t>0,01</t>
  </si>
  <si>
    <t>21</t>
  </si>
  <si>
    <t>15</t>
  </si>
  <si>
    <t>REKAPITULACE STAVBY</t>
  </si>
  <si>
    <t>v ---  níže se nacházejí doplnkové a pomocné údaje k sestavám  --- v</t>
  </si>
  <si>
    <t>Návod na vyplnění</t>
  </si>
  <si>
    <t>0,001</t>
  </si>
  <si>
    <t>Kód:</t>
  </si>
  <si>
    <t>2018-58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</si>
  <si>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</si>
  <si>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</si>
  <si>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Požární zbrojnice Habartov</t>
  </si>
  <si>
    <t>KSO:</t>
  </si>
  <si>
    <t/>
  </si>
  <si>
    <t>CC-CZ:</t>
  </si>
  <si>
    <t>Místo:</t>
  </si>
  <si>
    <t>Nám. Přátelství 112, 357 09 Habartov</t>
  </si>
  <si>
    <t>Datum:</t>
  </si>
  <si>
    <t>25. 10. 2018</t>
  </si>
  <si>
    <t>Zadavatel:</t>
  </si>
  <si>
    <t>IČ:</t>
  </si>
  <si>
    <t xml:space="preserve"> </t>
  </si>
  <si>
    <t>DIČ:</t>
  </si>
  <si>
    <t>Uchazeč:</t>
  </si>
  <si>
    <t>Vyplň údaj</t>
  </si>
  <si>
    <t>Projektant:</t>
  </si>
  <si>
    <t>Ing. Šárka Dubská, Pod Strání 7, 362 63 Dalovice</t>
  </si>
  <si>
    <t>True</t>
  </si>
  <si>
    <t>Poznámka:</t>
  </si>
  <si>
    <t>Soupis prací je sestaven za využití položek Cenové soustavy ÚRS. Cenové a technické podmínky položek Cenové soustavy ÚRS, které nejsou uvedeny v soupisu prací (tzv. úvodní části katalogů) jsou neomezeně dálkově k dispozici na www.cs-urs.cz . Položky soupisu prací, které nemají ve sloupci "Cenová soustava" uveden žádný údaj (nebo R-položka), nepocházá z Cenové soustavy ÚRS._x000D__x000D_
_x000D__x000D_
Jména výrobců a obchodní názvy u položek jsou pouze informativní, uvedené jako reference technických parametrů,_x000D__x000D_
vzájemné kompatibility zařízení a dostupnosti odborného servisu. Lze použít výrobky ekvivalentních vlastností jiných výrobců._x000D__x000D_
_x000D__x000D_
Nedílnou součástí Rozpočtu a Výkazu výměr je projektová dokumentace. Nabídkové ceny mohou být vytvářeny dle Výkazu výměr pouze s projektem a jeho Výkazem výměr._x000D_</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</si>
  <si>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</si>
  <si>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</si>
  <si>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</si>
  <si>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</si>
  <si>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</si>
  <si>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</si>
  <si>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</si>
  <si>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</si>
  <si>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</si>
  <si>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</si>
  <si>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</si>
  <si>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</si>
  <si>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</si>
  <si>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</si>
  <si>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</si>
  <si>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</si>
  <si>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</si>
  <si>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</si>
  <si>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</si>
  <si>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</si>
  <si>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</si>
  <si>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</si>
  <si>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</si>
  <si>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</si>
  <si>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</si>
  <si>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</si>
  <si>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</si>
  <si>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</si>
  <si>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</si>
  <si>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</si>
  <si>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</si>
  <si>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</si>
  <si>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</si>
  <si>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</si>
  <si>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</si>
  <si>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</si>
  <si>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</si>
  <si>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</si>
  <si>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</si>
  <si>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</si>
  <si>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Architektonicko stavebí část</t>
  </si>
  <si>
    <t>STA</t>
  </si>
  <si>
    <t>1</t>
  </si>
  <si>
    <t>{b3d3fb37-4d84-4f57-b3c3-bc0e7546678a}</t>
  </si>
  <si>
    <t>2</t>
  </si>
  <si>
    <t>VON</t>
  </si>
  <si>
    <t>Vedlejší rozpočtové náklady ( stavební část )</t>
  </si>
  <si>
    <t>{de420db1-6f48-4ea3-9c80-d63a863bc664}</t>
  </si>
  <si>
    <t>D.1.2</t>
  </si>
  <si>
    <t>Vybavení požární zbrojnice</t>
  </si>
  <si>
    <t>{aff194a5-878e-49dd-9dd8-4c55f1cc8a47}</t>
  </si>
  <si>
    <t>D.1.4</t>
  </si>
  <si>
    <t>Technika prostředí staveb</t>
  </si>
  <si>
    <t>{584aac8b-8032-4267-84ec-0f59622d27fc}</t>
  </si>
  <si>
    <t>D.1.4a</t>
  </si>
  <si>
    <t>ZTI</t>
  </si>
  <si>
    <t>Soupis</t>
  </si>
  <si>
    <t>{2b856299-9856-40ea-bdda-484d1ad77b5e}</t>
  </si>
  <si>
    <t>D.1.4b</t>
  </si>
  <si>
    <t>UT</t>
  </si>
  <si>
    <t>{dedde6ab-cf15-417a-9c01-a3176f97e620}</t>
  </si>
  <si>
    <t>D.1.4c</t>
  </si>
  <si>
    <t>Elektroinstalace</t>
  </si>
  <si>
    <t>{f80c1f4d-31e4-481a-a7fe-6d0974fd86a7}</t>
  </si>
  <si>
    <t>D.1.4d</t>
  </si>
  <si>
    <t>VZT</t>
  </si>
  <si>
    <t>{90a4021c-9a1f-4207-9d79-83f281922f43}</t>
  </si>
  <si>
    <t>1) Krycí list soupisu</t>
  </si>
  <si>
    <t>2) Rekapitulace</t>
  </si>
  <si>
    <t>3) Soupis prací</t>
  </si>
  <si>
    <t>Zpět na list:</t>
  </si>
  <si>
    <t>Rekapitulace stavby</t>
  </si>
  <si>
    <t>KRYCÍ LIST SOUPISU</t>
  </si>
  <si>
    <t>Objekt:</t>
  </si>
  <si>
    <t>D.1.1. - Architektonicko stavebí část</t>
  </si>
  <si>
    <t>Soupis prací je sestaven za využití položek Cenové soustavy ÚRS. Cenové a technické podmínky položek Cenové soustavy ÚRS, které nejsou uvedeny v soupisu prací (tzv. úvodní části katalogů) jsou neomezeně dálkově k dispozici na www.cs-urs.cz . Položky soupisu prací, které nemají ve sloupci "Cenová soustava" uveden žádný údaj (nebo R-položka), nepocházá z Cenové soustavy ÚRS._x000D_ _x000D_ Jména výrobců a obchodní názvy u položek jsou pouze informativní, uvedené jako reference technických parametrů,_x000D_ vzájemné kompatibility zařízení a dostupnosti odborného servisu. Lze použít výrobky ekvivalentních vlastností jiných výrobců._x000D_ _x000D_ Nedílnou součástí Rozpočtu a Výkazu výměr je projektová dokumentace. Nabídkové ceny mohou být vytvářeny dle Výkazu výměr pouze s projektem a jeho Výkazem výměr._x000D_</t>
  </si>
  <si>
    <t>REKAPITULACE ČLENĚNÍ SOUPISU PRACÍ</t>
  </si>
  <si>
    <t>Kód dílu - Popis</t>
  </si>
  <si>
    <t>Cena celkem [CZK]</t>
  </si>
  <si>
    <t>Náklady soupisu celkem</t>
  </si>
  <si>
    <t>-1</t>
  </si>
  <si>
    <t>HSV - Práce a dodávky HSV</t>
  </si>
  <si>
    <t xml:space="preserve">    2 - Zakládání</t>
  </si>
  <si>
    <t xml:space="preserve">    3 - Svislé a kompletní konstrukce</t>
  </si>
  <si>
    <t xml:space="preserve">    4 - Vodorovné konstrukce</t>
  </si>
  <si>
    <t xml:space="preserve">    6 - Úpravy povrchů, podlahy a osazování výplní</t>
  </si>
  <si>
    <t xml:space="preserve">      61 - Úprava povrchů vnitřních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</si>
  <si>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</si>
  <si>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</si>
  <si>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</si>
  <si>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</si>
  <si>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</si>
  <si>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</si>
  <si>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97 - Prorážení otvorů a ostatní bourací práce</t>
  </si>
  <si>
    <t xml:space="preserve">    997 - Přesun sutě</t>
  </si>
  <si>
    <t xml:space="preserve">    998 - Přesun hmot</t>
  </si>
  <si>
    <t>PSV - Práce a dodávky PSV</t>
  </si>
  <si>
    <t xml:space="preserve">    711 - Izolace proti vodě, vlhkosti a plynům</t>
  </si>
  <si>
    <t xml:space="preserve">    763 - Konstrukce suché výstavby</t>
  </si>
  <si>
    <t xml:space="preserve">    766 - Konstrukce truhlářské</t>
  </si>
  <si>
    <t xml:space="preserve">    767 - Konstrukce zámečnické</t>
  </si>
  <si>
    <t xml:space="preserve">    771 - Podlahy z dlaždic</t>
  </si>
  <si>
    <t xml:space="preserve">    777 - Podlahy lité</t>
  </si>
  <si>
    <t xml:space="preserve">    781 - Dokončovací práce - obklady</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</si>
  <si>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</si>
  <si>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</si>
  <si>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</si>
  <si>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</si>
  <si>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</si>
  <si>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</si>
  <si>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</si>
  <si>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</si>
  <si>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</si>
  <si>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</si>
  <si>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</si>
  <si>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</si>
  <si>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</si>
  <si>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</si>
  <si>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</si>
  <si>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</si>
  <si>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</si>
  <si>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</si>
  <si>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</si>
  <si>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Zakládání</t>
  </si>
  <si>
    <t>K</t>
  </si>
  <si>
    <t>271532212</t>
  </si>
  <si>
    <t>Podsyp pod základové konstrukce se zhutněním a urovnáním povrchu z kameniva hrubého, frakce 16 - 32 mm</t>
  </si>
  <si>
    <t>m3</t>
  </si>
  <si>
    <t>CS ÚRS 2018 02</t>
  </si>
  <si>
    <t>4</t>
  </si>
  <si>
    <t>-483573473</t>
  </si>
  <si>
    <t>PSC</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</si>
  <si>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</si>
  <si>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VV</t>
  </si>
  <si>
    <t>"podlaha 1.06 - 1.08"</t>
  </si>
  <si>
    <t>(55,64+64,15+16,04)*0,1</t>
  </si>
  <si>
    <t>273313711</t>
  </si>
  <si>
    <t>Základy z betonu prostého desky z betonu kamenem neprokládaného tř. C 20/25</t>
  </si>
  <si>
    <t>-1116745277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</si>
  <si>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</si>
  <si>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"podlaha 1.06 - 1.08 - podkladní beton"</t>
  </si>
  <si>
    <t>(55,64+64,15+16,04)*0,05</t>
  </si>
  <si>
    <t>3</t>
  </si>
  <si>
    <t>273321611</t>
  </si>
  <si>
    <t>Základy z betonu železového (bez výztuže) desky z betonu bez zvláštních nároků na prostředí tř. C 30/37</t>
  </si>
  <si>
    <t>807113830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</si>
  <si>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t>
  </si>
  <si>
    <t>(55,64+64,15+16,04)*0,2</t>
  </si>
  <si>
    <t>273361821</t>
  </si>
  <si>
    <t>Výztuž základů desek z betonářské oceli 10 505 (R) nebo BSt 500</t>
  </si>
  <si>
    <t>t</t>
  </si>
  <si>
    <t>881396794</t>
  </si>
  <si>
    <t xml:space="preserve">Poznámka k souboru cen:_x000D_
1. Ceny platí pro desky rovné, s náběhy, hřibové nebo upnuté do žeber včetně výztuže těchto žeber. </t>
  </si>
  <si>
    <t>"podlaha 1.06 - 1.08 - 120 kg/m3"</t>
  </si>
  <si>
    <t>(55,64+64,15+16,04)*0,2*0,12</t>
  </si>
  <si>
    <t>Svislé a kompletní konstrukce</t>
  </si>
  <si>
    <t>5</t>
  </si>
  <si>
    <t>317234410</t>
  </si>
  <si>
    <t>Vyzdívka mezi nosníky cihlami pálenými  na maltu cementovou</t>
  </si>
  <si>
    <t>-883765105</t>
  </si>
  <si>
    <t xml:space="preserve">Poznámka k souboru cen:_x000D_
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 </t>
  </si>
  <si>
    <t>0,3*0,15*(1,9+1,2+1,5)</t>
  </si>
  <si>
    <t>0,35*0,15*1,2</t>
  </si>
  <si>
    <t>0,15*0,15*(1,2+1,2)</t>
  </si>
  <si>
    <t>0,17*0,15*(1,9+1,5)</t>
  </si>
  <si>
    <t>0,18*0,15*2*2,3</t>
  </si>
  <si>
    <t>6</t>
  </si>
  <si>
    <t>317941121</t>
  </si>
  <si>
    <t>Osazování ocelových válcovaných nosníků na zdivu  I nebo IE nebo U nebo UE nebo L do č. 12 nebo výšky do 120 mm</t>
  </si>
  <si>
    <t>761791334</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</si>
  <si>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</si>
  <si>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"pro I-80"</t>
  </si>
  <si>
    <t>(2+3*3*1,2+2*2*2,3)*5,94*0,001</t>
  </si>
  <si>
    <t>7</t>
  </si>
  <si>
    <t>M</t>
  </si>
  <si>
    <t>130107100</t>
  </si>
  <si>
    <t>ocel profilová IPN 80 jakost 11 375</t>
  </si>
  <si>
    <t>8</t>
  </si>
  <si>
    <t>-1177822874</t>
  </si>
  <si>
    <t>P</t>
  </si>
  <si>
    <t>Poznámka k položce:
Hmotnost: 5,94 kg/m</t>
  </si>
  <si>
    <t>0,131*1,08 'Přepočtené koeficientem množství</t>
  </si>
  <si>
    <t>317941123</t>
  </si>
  <si>
    <t>Osazování ocelových válcovaných nosníků na zdivu  I nebo IE nebo U nebo UE nebo L č. 14 až 22 nebo výšky do 220 mm</t>
  </si>
  <si>
    <t>1344928305</t>
  </si>
  <si>
    <t>"pro I-140"</t>
  </si>
  <si>
    <t>(2*2*1,9+2*2*1,5)*14,4*0,001</t>
  </si>
  <si>
    <t>9</t>
  </si>
  <si>
    <t>130107160</t>
  </si>
  <si>
    <t>ocel profilová IPN 140 jakost 11 375</t>
  </si>
  <si>
    <t>1512920503</t>
  </si>
  <si>
    <t>Poznámka k položce:
Hmotnost: 14,40 kg/m</t>
  </si>
  <si>
    <t>0,196*1,08 'Přepočtené koeficientem množství</t>
  </si>
  <si>
    <t>10</t>
  </si>
  <si>
    <t>340271045</t>
  </si>
  <si>
    <t>Zazdívka otvorů v příčkách nebo stěnách pórobetonovými tvárnicemi plochy přes 1 m2 do 4 m2, objemová hmotnost 500 kg/m3, tloušťka příčky 150 mm</t>
  </si>
  <si>
    <t>m2</t>
  </si>
  <si>
    <t>2139107570</t>
  </si>
  <si>
    <t>0,9*2,02</t>
  </si>
  <si>
    <t>11</t>
  </si>
  <si>
    <t>342272323</t>
  </si>
  <si>
    <t>Příčky z pórobetonových tvárnic hladkých na tenké maltové lože objemová hmotnost do 500 kg/m3, tloušťka příčky 100 mm</t>
  </si>
  <si>
    <t>-836335642</t>
  </si>
  <si>
    <t>3,225*(2,0+0,9)-(3,225*0,8)</t>
  </si>
  <si>
    <t>12</t>
  </si>
  <si>
    <t>342272523</t>
  </si>
  <si>
    <t>Příčky z pórobetonových tvárnic hladkých na tenké maltové lože objemová hmotnost do 500 kg/m3, tloušťka příčky 150 mm</t>
  </si>
  <si>
    <t>-629355869</t>
  </si>
  <si>
    <t>3,225*(3,06-0,17)</t>
  </si>
  <si>
    <t>(3,225+0,6)*1,5-0,9*2,02</t>
  </si>
  <si>
    <t>(3,225+0,6)*1,025-0,7*2,02</t>
  </si>
  <si>
    <t>13</t>
  </si>
  <si>
    <t>342291121</t>
  </si>
  <si>
    <t>Ukotvení příček  plochými kotvami, do konstrukce cihelné</t>
  </si>
  <si>
    <t>m</t>
  </si>
  <si>
    <t>1407469648</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</si>
  <si>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</si>
  <si>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3,225*8</t>
  </si>
  <si>
    <t>14</t>
  </si>
  <si>
    <t>346244381</t>
  </si>
  <si>
    <t>Plentování ocelových válcovaných nosníků jednostranné cihlami  na maltu, výška stojiny do 200 mm</t>
  </si>
  <si>
    <t>-284485851</t>
  </si>
  <si>
    <t>2*0,15*(1,9+1,2+1,5)</t>
  </si>
  <si>
    <t>2*0,15*1,2</t>
  </si>
  <si>
    <t>2*0,15*(1,2+1,2)</t>
  </si>
  <si>
    <t>2*0,15*(1,9+1,5)</t>
  </si>
  <si>
    <t>2*0,15*2*2,3</t>
  </si>
  <si>
    <t>346481111</t>
  </si>
  <si>
    <t>Zaplentování rýh, potrubí, válcovaných nosníků, výklenků nebo nik  jakéhokoliv tvaru, na maltu ve stěnách nebo před stěnami rabicovým pletivem</t>
  </si>
  <si>
    <t>-837366617</t>
  </si>
  <si>
    <t xml:space="preserve">Poznámka k souboru cen:_x000D_
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 </t>
  </si>
  <si>
    <t>(0,3+2*0,15)*(1,9+1,2+1,5)</t>
  </si>
  <si>
    <t>(0,35+2*0,15)*1,2</t>
  </si>
  <si>
    <t>3*0,15*(1,2+1,2)</t>
  </si>
  <si>
    <t>(0,17+2*0,15)*(1,9+1,5)</t>
  </si>
  <si>
    <t>(0,18+2*0,15)*2*2,3</t>
  </si>
  <si>
    <t>Vodorovné konstrukce</t>
  </si>
  <si>
    <t>16</t>
  </si>
  <si>
    <t>430321515</t>
  </si>
  <si>
    <t>Schodišťové konstrukce a rampy z betonu železového (bez výztuže)  stupně, schodnice, ramena, podesty s nosníky tř. C 20/25</t>
  </si>
  <si>
    <t>1423319171</t>
  </si>
  <si>
    <t>0,15*0,3*(1,985+1,1+1,6)</t>
  </si>
  <si>
    <t>0,15*1,6*0,6+0,15*1,3*0,3</t>
  </si>
  <si>
    <t>0,15*1,2*0,6+0,15*1,2*0,3</t>
  </si>
  <si>
    <t>17</t>
  </si>
  <si>
    <t>431351121</t>
  </si>
  <si>
    <t>Bednění podest, podstupňových desek a ramp včetně podpěrné konstrukce  výšky do 4 m půdorysně přímočarých zřízení</t>
  </si>
  <si>
    <t>-1237439539</t>
  </si>
  <si>
    <t>0,15*(1,985+0,3+1,1+1,6+2*0,6+1,3+2*0,3+2*1,2+2*0,6)</t>
  </si>
  <si>
    <t>0,2*(2,0+2*0,5+1,5+2*0,25)</t>
  </si>
  <si>
    <t>18</t>
  </si>
  <si>
    <t>431351122</t>
  </si>
  <si>
    <t>Bednění podest, podstupňových desek a ramp včetně podpěrné konstrukce  výšky do 4 m půdorysně přímočarých odstranění</t>
  </si>
  <si>
    <t>629111769</t>
  </si>
  <si>
    <t>Úpravy povrchů, podlahy a osazování výplní</t>
  </si>
  <si>
    <t>61</t>
  </si>
  <si>
    <t>Úprava povrchů vnitřních</t>
  </si>
  <si>
    <t>19</t>
  </si>
  <si>
    <t>612131121</t>
  </si>
  <si>
    <t>Podkladní a spojovací vrstva vnitřních omítaných ploch  penetrace akrylát-silikonová nanášená ručně stěn</t>
  </si>
  <si>
    <t>1426721669</t>
  </si>
  <si>
    <t>(4,2+0,3)*2*(5,4+11,88)</t>
  </si>
  <si>
    <t>(3,225+0,3)*(2*(4,745+11,88)+2*(5,4+2,97)+2*(8,825+2,97))</t>
  </si>
  <si>
    <t>3,225*(2*(0,87+1,35)+2*(2,02+2,865)+2*(1,53+2,865)+2*(3,7+5,785+3,06+2,15))</t>
  </si>
  <si>
    <t>(3,225+0,6)*(2*(6,6+5,0)+2*(2,175+1,38+0,15+1,26)+2*(1,0+1,26))</t>
  </si>
  <si>
    <t>"odečet otvorů"</t>
  </si>
  <si>
    <t>-(5*1,9*1,0+1,92*1,0+3*1,2*1,5+1,2*2,0+2*1,22*1,5+1,0*2,1+3*0,5*0,85+0,705*2,1+0,9*2,1)</t>
  </si>
  <si>
    <t>-(3,05*3,35+3,45*4,0)</t>
  </si>
  <si>
    <t>-2*(11*0,9*2,02+1,5*2,02+2*0,7*2,02+1,2*2,02+1,0*2,02)</t>
  </si>
  <si>
    <t>-2*(3*0,8*1,5+1,1*2,3)</t>
  </si>
  <si>
    <t>"ostění a nadpraží"</t>
  </si>
  <si>
    <t>0,3*(5*(1,9+2*1,0)+(1,92+2*1,0)+3*(1,2+2*1,5)+(1,2+2*2,0)+2*(1,22+2*1,5)+(1,0+2*2,1)+3*(0,5+2*0,85)+(0,705+2*2,1)+(0,9+2*2,1))</t>
  </si>
  <si>
    <t>0,15*((1,5+2*2,02)+(0,9+2*2,02)+(1,0+2*2,02))</t>
  </si>
  <si>
    <t>0,2*(2*(0,9+2*2,02)+(1,0+2*2,02))</t>
  </si>
  <si>
    <t>0,3*(1,1+2*2,3)</t>
  </si>
  <si>
    <t>20</t>
  </si>
  <si>
    <t>612321121</t>
  </si>
  <si>
    <t>Omítka vápenocementová vnitřních ploch  nanášená ručně jednovrstvá, tloušťky do 10 mm hladká svislých konstrukcí stěn</t>
  </si>
  <si>
    <t>-14239509</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</si>
  <si>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</si>
  <si>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"stávající zdivo"</t>
  </si>
  <si>
    <t>629,817</t>
  </si>
  <si>
    <t>"nové zdivo"</t>
  </si>
  <si>
    <t>2*(3,225*(2,0+0,9)-(3,225*0,8))</t>
  </si>
  <si>
    <t>2*(3,225*(3,06-0,17))</t>
  </si>
  <si>
    <t>2*((3,225+0,6)*1,5-0,9*2,02)</t>
  </si>
  <si>
    <t>2*((3,225+0,6)*1,025-0,7*2,02)</t>
  </si>
  <si>
    <t>612311131</t>
  </si>
  <si>
    <t>Potažení vnitřních ploch štukem tloušťky do 3 mm svislých konstrukcí stěn</t>
  </si>
  <si>
    <t>1467360015</t>
  </si>
  <si>
    <t>4,2*2*(5,4+11,88)</t>
  </si>
  <si>
    <t>3,15*(2*(4,745+11,88)+2*(5,4+2,97)+2*(8,825+2,97))</t>
  </si>
  <si>
    <t>2,85*(2*(0,87+1,35)+2*(2,02+2,865)+2*(1,53+2,865)+2*(3,7+5,785+3,06+2,15))</t>
  </si>
  <si>
    <t>2,8*(2*(6,6+5,0)+2*(2,175+1,38+0,15+1,26)+2*(1,0+1,26))</t>
  </si>
  <si>
    <t>2*(2,85*(2,0+0,9)-(3,225*0,8))</t>
  </si>
  <si>
    <t>2*(2,85*(3,06-0,17))</t>
  </si>
  <si>
    <t>2*(2,8*1,5-0,9*2,02)</t>
  </si>
  <si>
    <t>2*(2,8*1,025-0,7*2,02)</t>
  </si>
  <si>
    <t>"odečet obkladů"</t>
  </si>
  <si>
    <t>-45,8</t>
  </si>
  <si>
    <t>22</t>
  </si>
  <si>
    <t>622143004</t>
  </si>
  <si>
    <t>Montáž omítkových profilů  plastových nebo pozinkovaných, upevněných vtlačením do podkladní vrstvy nebo přibitím začišťovacích samolepících pro vytvoření dilatujícího spoje s okenním rámem</t>
  </si>
  <si>
    <t>-2087217763</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</si>
  <si>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</si>
  <si>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"vnitřní APU lišty"</t>
  </si>
  <si>
    <t>5*(1,9+2*1,0)+(1,92+2*1,0)+3*(1,2+2*1,5)+(1,2+2*2,0)+2*(1,22+2*1,5)+(1,0+2*2,1)+3*(0,5+2*0,85)+(0,705+2*2,1)+(0,9+2*2,1)</t>
  </si>
  <si>
    <t>23</t>
  </si>
  <si>
    <t>590514760</t>
  </si>
  <si>
    <t>profil okenní začišťovací se sklovláknitou armovací tkaninou 9 mm/2,4 m</t>
  </si>
  <si>
    <t>1342235453</t>
  </si>
  <si>
    <t>Poznámka k položce:
délka 2,4 m, přesah tkaniny 100 mm</t>
  </si>
  <si>
    <t>71,465*1,05 'Přepočtené koeficientem množství</t>
  </si>
  <si>
    <t>63</t>
  </si>
  <si>
    <t>Podlahy a podlahové konstrukce</t>
  </si>
  <si>
    <t>24</t>
  </si>
  <si>
    <t>213141112</t>
  </si>
  <si>
    <t>Zřízení vrstvy z geotextilie  filtrační, separační, odvodňovací, ochranné, výztužné nebo protierozní v rovině nebo ve sklonu do 1:5, šířky přes 3 do 6 m</t>
  </si>
  <si>
    <t>-2141043442</t>
  </si>
  <si>
    <t xml:space="preserve">Poznámka k souboru cen:_x000D_
1. Ceny jsou určeny pro zřízení vrstev na upraveném povrchu. 2. V cenách jsou započteny i náklady na položení a spojení geotextilií včetně přesahů. 3. V cenách nejsou započteny náklady na dodávku geotextilií, která se oceňuje ve specifikaci. Ztratné včetně přesahů lze stanovit ve výši 15 až 20 %. 4. Ceny -1131 až -1133 lze použít i pro vyvedení geotextilie na svislou konstrukci. </t>
  </si>
  <si>
    <t>"podlaha 1.06 - 1.08 "</t>
  </si>
  <si>
    <t>(55,64+64,15+16,04)</t>
  </si>
  <si>
    <t>25</t>
  </si>
  <si>
    <t>69311068</t>
  </si>
  <si>
    <t>geotextilie netkaná PP 300g/m2</t>
  </si>
  <si>
    <t>-1849278071</t>
  </si>
  <si>
    <t>135,83*1,15 'Přepočtené koeficientem množství</t>
  </si>
  <si>
    <t>26</t>
  </si>
  <si>
    <t>631311115</t>
  </si>
  <si>
    <t>Mazanina z betonu  prostého bez zvýšených nároků na prostředí tl. přes 50 do 80 mm tř. C 20/25</t>
  </si>
  <si>
    <t>-200555059</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</si>
  <si>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</si>
  <si>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27</t>
  </si>
  <si>
    <t>634111113</t>
  </si>
  <si>
    <t>Obvodová dilatace mezi stěnou a mazaninou  pružnou těsnicí páskou výšky 80 mm</t>
  </si>
  <si>
    <t>1636956927</t>
  </si>
  <si>
    <t>2*(5,4+11,88)+2*(4,745+11,88)+2*(5,4+2,97)</t>
  </si>
  <si>
    <t>28</t>
  </si>
  <si>
    <t>631311135</t>
  </si>
  <si>
    <t>Mazanina z betonu  prostého bez zvýšených nároků na prostředí tl. přes 120 do 240 mm tř. C 20/25</t>
  </si>
  <si>
    <t>-432486667</t>
  </si>
  <si>
    <t>"zabetonování původní revizní šachty"</t>
  </si>
  <si>
    <t>1,2*0,8*0,2</t>
  </si>
  <si>
    <t>64</t>
  </si>
  <si>
    <t>Osazování výplní otvorů</t>
  </si>
  <si>
    <t>29</t>
  </si>
  <si>
    <t>642942111</t>
  </si>
  <si>
    <t>Osazování zárubní nebo rámů kovových dveřních  lisovaných nebo z úhelníků bez dveřních křídel na cementovou maltu, plochy otvoru do 2,5 m2</t>
  </si>
  <si>
    <t>kus</t>
  </si>
  <si>
    <t>-372230391</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</si>
  <si>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 </t>
  </si>
  <si>
    <t>30</t>
  </si>
  <si>
    <t>553311520</t>
  </si>
  <si>
    <t>zárubeň ocelová pro běžné zdění hranatý profil 160 600 L/P</t>
  </si>
  <si>
    <t>-1143160206</t>
  </si>
  <si>
    <t>31</t>
  </si>
  <si>
    <t>553311560</t>
  </si>
  <si>
    <t>zárubeň ocelová pro běžné zdění hranatý profil 160 800 L/P</t>
  </si>
  <si>
    <t>1509391669</t>
  </si>
  <si>
    <t>32</t>
  </si>
  <si>
    <t>553311580</t>
  </si>
  <si>
    <t>zárubeň ocelová pro běžné zdění hranatý profil 160 900 L/P</t>
  </si>
  <si>
    <t>-116043296</t>
  </si>
  <si>
    <t>33</t>
  </si>
  <si>
    <t>553311600</t>
  </si>
  <si>
    <t>zárubeň ocelová pro běžné zdění hranatý profil 160 1100 L/P</t>
  </si>
  <si>
    <t>-305676395</t>
  </si>
  <si>
    <t>34</t>
  </si>
  <si>
    <t>642942591</t>
  </si>
  <si>
    <t>Osazování zárubní nebo rámů kovových dveřních  lisovaných nebo z úhelníků bez dveřních křídel Příplatek k cenám za osazení kotevních želez horního vedení posuvných dveří</t>
  </si>
  <si>
    <t>-1023206813</t>
  </si>
  <si>
    <t>35</t>
  </si>
  <si>
    <t>642945111</t>
  </si>
  <si>
    <t>Osazování ocelových zárubní protipožárních nebo protiplynových dveří  do vynechaného otvoru, s obetonováním, dveří jednokřídlových do 2,5 m2</t>
  </si>
  <si>
    <t>-512410338</t>
  </si>
  <si>
    <t xml:space="preserve">Poznámka k souboru cen:_x000D_
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 cenách za osazení. 5. Ceny lze použít i pro osazení zárubně včetně křídla (křídel), které nelze vyvěsit. 6. Kompletace zárubně s křídlem (křídly) se ocení cenami katalogu PSV 800-767 Konstrukce zámečnické - montáž. </t>
  </si>
  <si>
    <t>36</t>
  </si>
  <si>
    <t>553312220</t>
  </si>
  <si>
    <t>zárubeň ocelová pro běžné zdění hranatý profil s drážkou 160 800 L/P</t>
  </si>
  <si>
    <t>-1143749948</t>
  </si>
  <si>
    <t>Poznámka k položce:
EW15 DP3</t>
  </si>
  <si>
    <t>37</t>
  </si>
  <si>
    <t>642945112</t>
  </si>
  <si>
    <t>Osazování ocelových zárubní protipožárních nebo protiplynových dveří  do vynechaného otvoru, s obetonováním, dveří dvoukřídlových přes 2,5 do 6,5 m2</t>
  </si>
  <si>
    <t>-765513484</t>
  </si>
  <si>
    <t>38</t>
  </si>
  <si>
    <t>553312290R</t>
  </si>
  <si>
    <t>zárubeň ocelová pro běžné zdění hranatý profil s drážko 160 1400 dvoukřídlá</t>
  </si>
  <si>
    <t>1372046054</t>
  </si>
  <si>
    <t>Ostatní konstrukce a práce, bourání</t>
  </si>
  <si>
    <t>94</t>
  </si>
  <si>
    <t>Lešení a stavební výtahy</t>
  </si>
  <si>
    <t>39</t>
  </si>
  <si>
    <t>949101111</t>
  </si>
  <si>
    <t>Lešení pomocné pracovní pro objekty pozemních staveb  pro zatížení do 150 kg/m2, o výšce lešeňové podlahy do 1,9 m</t>
  </si>
  <si>
    <t>-217470242</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</si>
  <si>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</si>
  <si>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296,86-(55,64+64,15)</t>
  </si>
  <si>
    <t>40</t>
  </si>
  <si>
    <t>949101112</t>
  </si>
  <si>
    <t>Lešení pomocné pracovní pro objekty pozemních staveb  pro zatížení do 150 kg/m2, o výšce lešeňové podlahy přes 1,9 do 3,5 m</t>
  </si>
  <si>
    <t>2012769307</t>
  </si>
  <si>
    <t>55,64+64,15</t>
  </si>
  <si>
    <t>95</t>
  </si>
  <si>
    <t>Různé dokončovací konstrukce a práce pozemních staveb</t>
  </si>
  <si>
    <t>41</t>
  </si>
  <si>
    <t>953942121</t>
  </si>
  <si>
    <t>Osazování drobných kovových předmětů  se zalitím maltou cementovou, do vysekaných kapes nebo připravených otvorů ochranných úhelníků</t>
  </si>
  <si>
    <t>-796202247</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</si>
  <si>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</si>
  <si>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 práh vjezdu do garáží" 3*2</t>
  </si>
  <si>
    <t>42</t>
  </si>
  <si>
    <t>553970000</t>
  </si>
  <si>
    <t>Atypické kovové výrobky včetne zinkování</t>
  </si>
  <si>
    <t>kg</t>
  </si>
  <si>
    <t>928186095</t>
  </si>
  <si>
    <t xml:space="preserve">" práh vjezdu do garáží  L 120/80/10 vč kotevních trnů" (3,45+3,05)*15,02*1,15 </t>
  </si>
  <si>
    <t>43</t>
  </si>
  <si>
    <t>952901114</t>
  </si>
  <si>
    <t>Vyčištění budov nebo objektů před předáním do užívání  budov bytové nebo občanské výstavby, světlé výšky podlaží přes 4 m</t>
  </si>
  <si>
    <t>1887379301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</si>
  <si>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</si>
  <si>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96</t>
  </si>
  <si>
    <t>Bourání konstrukcí</t>
  </si>
  <si>
    <t>44</t>
  </si>
  <si>
    <t>962031132</t>
  </si>
  <si>
    <t>Bourání příček z cihel, tvárnic nebo příčkovek  z cihel pálených, plných nebo dutých na maltu vápennou nebo vápenocementovou, tl. do 100 mm</t>
  </si>
  <si>
    <t>-215831075</t>
  </si>
  <si>
    <t>(3,225+0,255)*1,365-0,7*2,02</t>
  </si>
  <si>
    <t>45</t>
  </si>
  <si>
    <t>962031133</t>
  </si>
  <si>
    <t>Bourání příček z cihel, tvárnic nebo příčkovek  z cihel pálených, plných nebo dutých na maltu vápennou nebo vápenocementovou, tl. do 150 mm</t>
  </si>
  <si>
    <t>926954242</t>
  </si>
  <si>
    <t>(0,6+3,225+0,255)*(3,0+5,0)-2*0,9*2,02</t>
  </si>
  <si>
    <t>46</t>
  </si>
  <si>
    <t>962042334</t>
  </si>
  <si>
    <t>Bourání zdiva z betonu prostého  pilířů průřezu do 0,36 m2</t>
  </si>
  <si>
    <t>493928520</t>
  </si>
  <si>
    <t xml:space="preserve">Poznámka k souboru cen:_x000D_
1. Bourání pilířů o průřezu přes 0,36 m2 se oceňuje cenami -2320 a - 2321 jako bourání zdiva nadzákladového z betonu prostého. </t>
  </si>
  <si>
    <t>0,35*0,2*2,7</t>
  </si>
  <si>
    <t>47</t>
  </si>
  <si>
    <t>963042819</t>
  </si>
  <si>
    <t>Bourání schodišťových stupňů betonových  zhotovených na místě</t>
  </si>
  <si>
    <t>987630311</t>
  </si>
  <si>
    <t>48</t>
  </si>
  <si>
    <t>965043341</t>
  </si>
  <si>
    <t>Bourání mazanin betonových s potěrem nebo teracem tl. do 100 mm, plochy přes 4 m2</t>
  </si>
  <si>
    <t>1312095733</t>
  </si>
  <si>
    <t>49</t>
  </si>
  <si>
    <t>965042241</t>
  </si>
  <si>
    <t>Bourání mazanin betonových nebo z litého asfaltu tl. přes 100 mm, plochy přes 4 m2</t>
  </si>
  <si>
    <t>1821076431</t>
  </si>
  <si>
    <t>(55,64+64,15+16,04)*0,15</t>
  </si>
  <si>
    <t>50</t>
  </si>
  <si>
    <t>965082933</t>
  </si>
  <si>
    <t>Odstranění násypu pod podlahami nebo ochranného násypu na střechách tl. do 200 mm, plochy přes 2 m2</t>
  </si>
  <si>
    <t>-1285364478</t>
  </si>
  <si>
    <t>51</t>
  </si>
  <si>
    <t>967031132</t>
  </si>
  <si>
    <t>Přisekání (špicování) plošné nebo rovných ostění zdiva z cihel pálených  rovných ostění, bez odstupu, po hrubém vybourání otvorů, na maltu vápennou nebo vápenocementovou</t>
  </si>
  <si>
    <t>-193915923</t>
  </si>
  <si>
    <t>2,1*0,2+2,1*0,3</t>
  </si>
  <si>
    <t>52</t>
  </si>
  <si>
    <t>968072455</t>
  </si>
  <si>
    <t>Vybourání kovových rámů oken s křídly, dveřních zárubní, vrat, stěn, ostění nebo obkladů  dveřních zárubní, plochy do 2 m2</t>
  </si>
  <si>
    <t>-1663975939</t>
  </si>
  <si>
    <t xml:space="preserve">Poznámka k souboru cen:_x000D_
1. V cenách -2244 až -2559 jsou započteny i náklady na vyvěšení křídel. 2. Cenou -2641 se oceňuje i vybourání nosné ocelové konstrukce pro sádrokartonové příčky. </t>
  </si>
  <si>
    <t>2*0,7*2,02+8*0,9*2,02+1,0*2,02</t>
  </si>
  <si>
    <t>53</t>
  </si>
  <si>
    <t>725110811</t>
  </si>
  <si>
    <t>Demontáž klozetů  splachovacích s nádrží nebo tlakovým splachovačem</t>
  </si>
  <si>
    <t>soubor</t>
  </si>
  <si>
    <t>904311089</t>
  </si>
  <si>
    <t>54</t>
  </si>
  <si>
    <t>725210821</t>
  </si>
  <si>
    <t>Demontáž umyvadel  bez výtokových armatur umyvadel</t>
  </si>
  <si>
    <t>-1844720233</t>
  </si>
  <si>
    <t>55</t>
  </si>
  <si>
    <t>725240812</t>
  </si>
  <si>
    <t>Demontáž sprchových kabin a vaniček  bez výtokových armatur vaniček</t>
  </si>
  <si>
    <t>1063543591</t>
  </si>
  <si>
    <t>56</t>
  </si>
  <si>
    <t>725530826</t>
  </si>
  <si>
    <t>Demontáž elektrických zásobníkových ohřívačů vody  akumulačních do 800 l</t>
  </si>
  <si>
    <t>-1346466682</t>
  </si>
  <si>
    <t>57</t>
  </si>
  <si>
    <t>725820802</t>
  </si>
  <si>
    <t>Demontáž baterií  stojánkových do 1 otvoru</t>
  </si>
  <si>
    <t>-816457059</t>
  </si>
  <si>
    <t>58</t>
  </si>
  <si>
    <t>725840850</t>
  </si>
  <si>
    <t>Demontáž baterií sprchových  diferenciálních do G 3/4 x 1</t>
  </si>
  <si>
    <t>173658052</t>
  </si>
  <si>
    <t>59</t>
  </si>
  <si>
    <t>766441811</t>
  </si>
  <si>
    <t>Demontáž parapetních desek dřevěných nebo plastových šířky do 300 mm délky do 1m</t>
  </si>
  <si>
    <t>482356714</t>
  </si>
  <si>
    <t>60</t>
  </si>
  <si>
    <t>766441812</t>
  </si>
  <si>
    <t>Demontáž parapetních desek dřevěných nebo plastových šířky přes 300 mm délky do 1m</t>
  </si>
  <si>
    <t>-1213529571</t>
  </si>
  <si>
    <t>766441821</t>
  </si>
  <si>
    <t>Demontáž parapetních desek dřevěných nebo plastových šířky do 300 mm délky přes 1m</t>
  </si>
  <si>
    <t>-517127767</t>
  </si>
  <si>
    <t>62</t>
  </si>
  <si>
    <t>766441822</t>
  </si>
  <si>
    <t>Demontáž parapetních desek dřevěných nebo plastových šířky přes 300 mm délky přes 1m</t>
  </si>
  <si>
    <t>-947403505</t>
  </si>
  <si>
    <t>771573810</t>
  </si>
  <si>
    <t>Demontáž podlah z dlaždic keramických  lepených</t>
  </si>
  <si>
    <t>1229391501</t>
  </si>
  <si>
    <t>3,7*2,89+3,7*5,785+1,53*2,865+1,0*2,865+1,02*1,365+0,87*1,35+1,0*1,26+1,025*2,79+1,15*1,38</t>
  </si>
  <si>
    <t>776201811</t>
  </si>
  <si>
    <t>Demontáž povlakových podlahovin lepených ručně bez podložky</t>
  </si>
  <si>
    <t>-1201556776</t>
  </si>
  <si>
    <t>3,0*2,92+3,45*5,0+1,5*1,93+1,5*(6,86+0,15+1,93)+11,88+11,88+21,28</t>
  </si>
  <si>
    <t>97</t>
  </si>
  <si>
    <t>Prorážení otvorů a ostatní bourací práce</t>
  </si>
  <si>
    <t>65</t>
  </si>
  <si>
    <t>971033461</t>
  </si>
  <si>
    <t>Vybourání otvorů ve zdivu základovém nebo nadzákladovém z cihel, tvárnic, příčkovek  z cihel pálených na maltu vápennou nebo vápenocementovou plochy do 0,25 m2, tl. do 600 mm</t>
  </si>
  <si>
    <t>1737965519</t>
  </si>
  <si>
    <t>"pro potrubí VZT"   3</t>
  </si>
  <si>
    <t>66</t>
  </si>
  <si>
    <t>971033631</t>
  </si>
  <si>
    <t>Vybourání otvorů ve zdivu základovém nebo nadzákladovém z cihel, tvárnic, příčkovek  z cihel pálených na maltu vápennou nebo vápenocementovou plochy do 4 m2, tl. do 150 mm</t>
  </si>
  <si>
    <t>24345615</t>
  </si>
  <si>
    <t>1,55*2,3-0,9*2,02</t>
  </si>
  <si>
    <t>67</t>
  </si>
  <si>
    <t>971033641</t>
  </si>
  <si>
    <t>Vybourání otvorů ve zdivu základovém nebo nadzákladovém z cihel, tvárnic, příčkovek  z cihel pálených na maltu vápennou nebo vápenocementovou plochy do 4 m2, tl. do 300 mm</t>
  </si>
  <si>
    <t>412500232</t>
  </si>
  <si>
    <t>0,18*(0,9*2,1+3*0,8*1,5)</t>
  </si>
  <si>
    <t>0,17*(1,55*2,3+1,2*2,1-2*0,9*2,02)</t>
  </si>
  <si>
    <t>0,3*(0,9*2,1+1,1*2,3)</t>
  </si>
  <si>
    <t>68</t>
  </si>
  <si>
    <t>971033651</t>
  </si>
  <si>
    <t>Vybourání otvorů ve zdivu základovém nebo nadzákladovém z cihel, tvárnic, příčkovek  z cihel pálených na maltu vápennou nebo vápenocementovou plochy do 4 m2, tl. do 600 mm</t>
  </si>
  <si>
    <t>1812357381</t>
  </si>
  <si>
    <t>0,35*0,9*2,1</t>
  </si>
  <si>
    <t>69</t>
  </si>
  <si>
    <t>974031664</t>
  </si>
  <si>
    <t>Vysekání rýh ve zdivu cihelném na maltu vápennou nebo vápenocementovou  pro vtahování nosníků do zdí, před vybouráním otvoru do hl. 150 mm, při v. nosníku do 150 mm</t>
  </si>
  <si>
    <t>719732361</t>
  </si>
  <si>
    <t>(2+3*3)*1,2+2*2*2,3</t>
  </si>
  <si>
    <t>2*2*1,9+2*2*1,5</t>
  </si>
  <si>
    <t>70</t>
  </si>
  <si>
    <t>976085411</t>
  </si>
  <si>
    <t>Vybourání drobných zámečnických a jiných konstrukcí  kanalizačních rámů litinových, z rýhovaného plechu nebo betonových včetně poklopů nebo mříží, plochy přes 0,60 m2</t>
  </si>
  <si>
    <t>1350686314</t>
  </si>
  <si>
    <t>71</t>
  </si>
  <si>
    <t>977151122</t>
  </si>
  <si>
    <t>Jádrové vrty diamantovými korunkami do stavebních materiálů (železobetonu, betonu, cihel, obkladů, dlažeb, kamene) průměru přes 120 do 130 mm</t>
  </si>
  <si>
    <t>1711897454</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</si>
  <si>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</si>
  <si>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"pro potrubí VZT"   2*0,1</t>
  </si>
  <si>
    <t>72</t>
  </si>
  <si>
    <t>977151126</t>
  </si>
  <si>
    <t>Jádrové vrty diamantovými korunkami do stavebních materiálů (železobetonu, betonu, cihel, obkladů, dlažeb, kamene) průměru přes 200 do 225 mm</t>
  </si>
  <si>
    <t>-477179632</t>
  </si>
  <si>
    <t>"pro potrubí VZT"   0,15+0,35</t>
  </si>
  <si>
    <t>73</t>
  </si>
  <si>
    <t>977151128</t>
  </si>
  <si>
    <t>Jádrové vrty diamantovými korunkami do stavebních materiálů (železobetonu, betonu, cihel, obkladů, dlažeb, kamene) průměru přes 250 do 300 mm</t>
  </si>
  <si>
    <t>-294433061</t>
  </si>
  <si>
    <t>"pro potrubí VZT"   0,35</t>
  </si>
  <si>
    <t>74</t>
  </si>
  <si>
    <t>978013191</t>
  </si>
  <si>
    <t>Otlučení vápenných nebo vápenocementových omítek vnitřních ploch stěn s vyškrabáním spar, s očištěním zdiva, v rozsahu přes 50 do 100 %</t>
  </si>
  <si>
    <t>-2054447624</t>
  </si>
  <si>
    <t xml:space="preserve">Poznámka k souboru cen:_x000D_
1. Položky lze použít i pro ocenění otlučení sádrových, hliněných apod. vnitřních omítek. </t>
  </si>
  <si>
    <t>-48,157</t>
  </si>
  <si>
    <t>75</t>
  </si>
  <si>
    <t>978059541</t>
  </si>
  <si>
    <t>Odsekání obkladů  stěn včetně otlučení podkladní omítky až na zdivo z obkládaček vnitřních, z jakýchkoliv materiálů, plochy přes 1 m2</t>
  </si>
  <si>
    <t>-1667987586</t>
  </si>
  <si>
    <t xml:space="preserve">Poznámka k souboru cen:_x000D_
1. Odsekání soklíků se oceňuje cenami souboru cen 965 08. </t>
  </si>
  <si>
    <t>(2,925+0,3)*(2,02+2,865)</t>
  </si>
  <si>
    <t>2,75*2*(2,175+2,79)</t>
  </si>
  <si>
    <t>2,75*2*(1,0+1,26)</t>
  </si>
  <si>
    <t>-(0,9*2,02+3*0,7*2,02+3*0,5*0,85)</t>
  </si>
  <si>
    <t>997</t>
  </si>
  <si>
    <t>Přesun sutě</t>
  </si>
  <si>
    <t>76</t>
  </si>
  <si>
    <t>997013151</t>
  </si>
  <si>
    <t>Vnitrostaveništní doprava suti a vybouraných hmot  vodorovně do 50 m svisle s omezením mechanizace pro budovy a haly výšky do 6 m</t>
  </si>
  <si>
    <t>-964169196</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</si>
  <si>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</si>
  <si>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77</t>
  </si>
  <si>
    <t>997013501</t>
  </si>
  <si>
    <t>Odvoz suti a vybouraných hmot na skládku nebo meziskládku  se složením, na vzdálenost do 1 km</t>
  </si>
  <si>
    <t>1979729330</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</si>
  <si>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</si>
  <si>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78</t>
  </si>
  <si>
    <t>997013509</t>
  </si>
  <si>
    <t>Odvoz suti a vybouraných hmot na skládku nebo meziskládku  se složením, na vzdálenost Příplatek k ceně za každý další i započatý 1 km přes 1 km</t>
  </si>
  <si>
    <t>1289179750</t>
  </si>
  <si>
    <t>Poznámka k položce:
- skládka 23 km</t>
  </si>
  <si>
    <t>155,085*22 'Přepočtené koeficientem množství</t>
  </si>
  <si>
    <t>79</t>
  </si>
  <si>
    <t>997013831</t>
  </si>
  <si>
    <t>Poplatek za uložení stavebního odpadu na skládce (skládkovné) směsného stavebního a demoličního zatříděného do Katalogu odpadů pod kódem 170 904</t>
  </si>
  <si>
    <t>2031534238</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</si>
  <si>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</si>
  <si>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</si>
  <si>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</si>
  <si>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80</t>
  </si>
  <si>
    <t>998011001</t>
  </si>
  <si>
    <t>Přesun hmot pro budovy občanské výstavby, bydlení, výrobu a služby  s nosnou svislou konstrukcí zděnou z cihel, tvárnic nebo kamene vodorovná dopravní vzdálenost do 100 m pro budovy výšky do 6 m</t>
  </si>
  <si>
    <t>-1646001325</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</si>
  <si>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</si>
  <si>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</si>
  <si>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</si>
  <si>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</si>
  <si>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</si>
  <si>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81</t>
  </si>
  <si>
    <t>711111001</t>
  </si>
  <si>
    <t>Provedení izolace proti zemní vlhkosti natěradly a tmely za studena  na ploše vodorovné V nátěrem penetračním</t>
  </si>
  <si>
    <t>-610120948</t>
  </si>
  <si>
    <t xml:space="preserve">Poznámka k souboru cen:_x000D_
1. Izolace plochy jednotlivě do 10 m2 se oceňují skladebně cenou příslušné izolace a cenou 711 19-9095 Příplatek za plochu do 10 m2. </t>
  </si>
  <si>
    <t>82</t>
  </si>
  <si>
    <t>11163150</t>
  </si>
  <si>
    <t>lak asfaltový penetrační</t>
  </si>
  <si>
    <t>-393056723</t>
  </si>
  <si>
    <t>135,83*0,0003 'Přepočtené koeficientem množství</t>
  </si>
  <si>
    <t>83</t>
  </si>
  <si>
    <t>711141559</t>
  </si>
  <si>
    <t>Provedení izolace proti zemní vlhkosti pásy přitavením  NAIP na ploše vodorovné V</t>
  </si>
  <si>
    <t>-706285868</t>
  </si>
  <si>
    <t xml:space="preserve">Poznámka k souboru cen:_x000D_
1. Izolace plochy jednotlivě do 10 m2 se oceňují skladebně cenou příslušné izolace a cenou 711 19-9097 Příplatek za plochu do 10 m2. </t>
  </si>
  <si>
    <t>84</t>
  </si>
  <si>
    <t>62836201</t>
  </si>
  <si>
    <t>pás těžký asfaltovaný pískovaný tl. 4,0mm,  vložka skelná rohož a Al fólie, krycí vrstva oxidovaný asfalt</t>
  </si>
  <si>
    <t>-883203879</t>
  </si>
  <si>
    <t>85</t>
  </si>
  <si>
    <t>711193121</t>
  </si>
  <si>
    <t>Izolace proti zemní vlhkosti ostatní těsnicí hmotou dvousložkovou na bázi cementu na ploše vodorovné V</t>
  </si>
  <si>
    <t>-181322970</t>
  </si>
  <si>
    <t>86</t>
  </si>
  <si>
    <t>711193131</t>
  </si>
  <si>
    <t>Izolace proti zemní vlhkosti ostatní těsnicí hmotou dvousložkovou na bázi cementu na ploše svislé S</t>
  </si>
  <si>
    <t>1126412125</t>
  </si>
  <si>
    <t>2,0*(2*(2,0+1,9+0,9)+2*(2,0+0,89))</t>
  </si>
  <si>
    <t>-(1,1*2,0+2*0,8*2,0)</t>
  </si>
  <si>
    <t>87</t>
  </si>
  <si>
    <t>998711101</t>
  </si>
  <si>
    <t>Přesun hmot pro izolace proti vodě, vlhkosti a plynům  stanovený z hmotnosti přesunovaného materiálu vodorovná dopravní vzdálenost do 50 m v objektech výšky do 6 m</t>
  </si>
  <si>
    <t>1829326998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</si>
  <si>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</si>
  <si>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763</t>
  </si>
  <si>
    <t>Konstrukce suché výstavby</t>
  </si>
  <si>
    <t>88</t>
  </si>
  <si>
    <t>763131411</t>
  </si>
  <si>
    <t>Podhled ze sádrokartonových desek  dvouvrstvá zavěšená spodní konstrukce z ocelových profilů CD, UD jednoduše opláštěná deskou standardní A, tl. 12,5 mm, bez TI</t>
  </si>
  <si>
    <t>-1462082209</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</si>
  <si>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</si>
  <si>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296,86-(11,88+11,88+21,28+10,29)</t>
  </si>
  <si>
    <t>89</t>
  </si>
  <si>
    <t>763131771</t>
  </si>
  <si>
    <t>Podhled ze sádrokartonových desek  Příplatek k cenám za rovinnost kvality speciální tmelení kvality Q3</t>
  </si>
  <si>
    <t>-788397933</t>
  </si>
  <si>
    <t>90</t>
  </si>
  <si>
    <t>763131772</t>
  </si>
  <si>
    <t>Podhled ze sádrokartonových desek  Příplatek k cenám za rovinnost kvality celoplošné tmelení kvality Q4</t>
  </si>
  <si>
    <t>1461037377</t>
  </si>
  <si>
    <t>91</t>
  </si>
  <si>
    <t>763411125R</t>
  </si>
  <si>
    <t>D+M dveře sprchové jednokřídlové š do 800 mm, v 2000 mm, neprůhledné bezpečnostní sklo, vč. nerezového kování</t>
  </si>
  <si>
    <t>-1546057700</t>
  </si>
  <si>
    <t>92</t>
  </si>
  <si>
    <t>998763100</t>
  </si>
  <si>
    <t>Přesun hmot pro dřevostavby  stanovený z hmotnosti přesunovaného materiálu vodorovná dopravní vzdálenost do 50 m v objektech výšky do 6 m</t>
  </si>
  <si>
    <t>1763988334</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</si>
  <si>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</si>
  <si>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</si>
  <si>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</si>
  <si>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93</t>
  </si>
  <si>
    <t>766660001</t>
  </si>
  <si>
    <t>Montáž dveřních křídel dřevěných nebo plastových  otevíravých do ocelové zárubně povrchově upravených jednokřídlových, šířky do 800 mm</t>
  </si>
  <si>
    <t>-435797615</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</si>
  <si>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</si>
  <si>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3+4</t>
  </si>
  <si>
    <t>611627000</t>
  </si>
  <si>
    <t>dveře vnitřní hladké folie bílá plné 1křídlové 60x197cm</t>
  </si>
  <si>
    <t>1321387391</t>
  </si>
  <si>
    <t>611627120</t>
  </si>
  <si>
    <t>dveře vnitřní hladké folie bílá 2/3sklo 1křídlé 80x197cm</t>
  </si>
  <si>
    <t>984447001</t>
  </si>
  <si>
    <t>766660002</t>
  </si>
  <si>
    <t>Montáž dveřních křídel dřevěných nebo plastových  otevíravých do ocelové zárubně povrchově upravených jednokřídlových, šířky přes 800 mm</t>
  </si>
  <si>
    <t>1470120715</t>
  </si>
  <si>
    <t>1+1</t>
  </si>
  <si>
    <t>611627130R</t>
  </si>
  <si>
    <t>dveře vnitřní hladké folie bílá 2/3sklo 1křídlé 110x197 cm</t>
  </si>
  <si>
    <t>1424304261</t>
  </si>
  <si>
    <t>98</t>
  </si>
  <si>
    <t>611627130</t>
  </si>
  <si>
    <t>dveře vnitřní hladké folie bílá 2/3sklo 1křídlé 90x197cm</t>
  </si>
  <si>
    <t>-94174211</t>
  </si>
  <si>
    <t>99</t>
  </si>
  <si>
    <t>766660717</t>
  </si>
  <si>
    <t>Montáž dveřních doplňků samozavírače na zárubeň ocelovou</t>
  </si>
  <si>
    <t>594451132</t>
  </si>
  <si>
    <t xml:space="preserve">Poznámka k souboru cen:_x000D_
1. V ceně -0722 je započtena montáž zámku, zámkové vložky a osazení štítku s klikou. </t>
  </si>
  <si>
    <t>1+3+1</t>
  </si>
  <si>
    <t>100</t>
  </si>
  <si>
    <t>549172600</t>
  </si>
  <si>
    <t>samozavírač dveří hydraulický K214 č.13 zlatá bronz</t>
  </si>
  <si>
    <t>1212830901</t>
  </si>
  <si>
    <t>101</t>
  </si>
  <si>
    <t>766660722</t>
  </si>
  <si>
    <t>Montáž dveřních doplňků dveřního kování zámku</t>
  </si>
  <si>
    <t>474251194</t>
  </si>
  <si>
    <t>1+7+1+1+4+3</t>
  </si>
  <si>
    <t>102</t>
  </si>
  <si>
    <t>549146200</t>
  </si>
  <si>
    <t>kování vrchní dveřní klika včetně rozet a montážního materiálu R PZ nerez PK</t>
  </si>
  <si>
    <t>-1617104919</t>
  </si>
  <si>
    <t>Poznámka k položce:
č.zboží ACE00086 cena zahrnuje kování včetně rozet a montážního materiálu.</t>
  </si>
  <si>
    <t>103</t>
  </si>
  <si>
    <t>549146200R</t>
  </si>
  <si>
    <t>zámek WC včetně montážního materiálu nerez</t>
  </si>
  <si>
    <t>-295913777</t>
  </si>
  <si>
    <t>104</t>
  </si>
  <si>
    <t>766691914</t>
  </si>
  <si>
    <t>Ostatní práce  vyvěšení nebo zavěšení křídel s případným uložením a opětovným zavěšením po provedení stavebních změn dřevěných dveřních, plochy do 2 m2</t>
  </si>
  <si>
    <t>1698755748</t>
  </si>
  <si>
    <t xml:space="preserve">Poznámka k souboru cen:_x000D_
1. Ceny -1931 a -1932 lze užít jen pro křídlo mající současně obě jmenované funkce. </t>
  </si>
  <si>
    <t>3+2</t>
  </si>
  <si>
    <t>105</t>
  </si>
  <si>
    <t>766694113</t>
  </si>
  <si>
    <t>Montáž ostatních truhlářských konstrukcí  parapetních desek dřevěných nebo plastových šířky do 300 mm, délky přes 1600 do 2600 mm</t>
  </si>
  <si>
    <t>-373752453</t>
  </si>
  <si>
    <t xml:space="preserve">Poznámka k souboru cen:_x000D_
1. Cenami -8111 a -8112 se oceňuje montáž vrat oboru JKPOV 611. 2. Cenami -97 . . nelze oceňovat venkovní krycí lišty balkónových dveří; tato montáž se oceňuje cenou -1610. </t>
  </si>
  <si>
    <t>106</t>
  </si>
  <si>
    <t>766694121</t>
  </si>
  <si>
    <t>Montáž ostatních truhlářských konstrukcí  parapetních desek dřevěných nebo plastových šířky přes 300 mm, délky do 1000 mm</t>
  </si>
  <si>
    <t>1468289891</t>
  </si>
  <si>
    <t>107</t>
  </si>
  <si>
    <t>611444020</t>
  </si>
  <si>
    <t>parapet plastový vnitřní - komůrkový 30,5 x 2 x 100 cm</t>
  </si>
  <si>
    <t>-1847969303</t>
  </si>
  <si>
    <t>1,9*5+1,92</t>
  </si>
  <si>
    <t>108</t>
  </si>
  <si>
    <t>611444030</t>
  </si>
  <si>
    <t>parapet plastový vnitřní - komůrkový 35 x 2 x 100 cm</t>
  </si>
  <si>
    <t>-1011524948</t>
  </si>
  <si>
    <t>1,2*4+1,22*2+3*0,5</t>
  </si>
  <si>
    <t>109</t>
  </si>
  <si>
    <t>61144019</t>
  </si>
  <si>
    <t>koncovka k parapetu plastovému vnitřnímu 1 pár</t>
  </si>
  <si>
    <t>sada</t>
  </si>
  <si>
    <t>1026218701</t>
  </si>
  <si>
    <t>110</t>
  </si>
  <si>
    <t>766694122</t>
  </si>
  <si>
    <t>Montáž ostatních truhlářských konstrukcí  parapetních desek dřevěných nebo plastových šířky přes 300 mm, délky přes 1000 do 1600 mm</t>
  </si>
  <si>
    <t>-1654500182</t>
  </si>
  <si>
    <t>111</t>
  </si>
  <si>
    <t>998766101</t>
  </si>
  <si>
    <t>Přesun hmot pro konstrukce truhlářské stanovený z hmotnosti přesunovaného materiálu vodorovná dopravní vzdálenost do 50 m v objektech výšky do 6 m</t>
  </si>
  <si>
    <t>1133383823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</si>
  <si>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</si>
  <si>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</si>
  <si>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</si>
  <si>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112</t>
  </si>
  <si>
    <t>767610116</t>
  </si>
  <si>
    <t>Montáž oken jednoduchých  z hliníkových nebo ocelových profilů pevných do zdiva, plochy přes 0,6 do 1,5 m2</t>
  </si>
  <si>
    <t>-220694136</t>
  </si>
  <si>
    <t xml:space="preserve">Poznámka k souboru cen:_x000D_
1. V cenách montáže oken jsou započteny i náklady na zaměření, vyklínování, horizontální i vertikální vyrovnání okenního rámu, ukotvení a vyplnění spáry mezi rámem a ostěním polyuretanovou pěnou. 2. V cenách nejsou započteny náklady na: a) montáž hliníkových krycích lišt; tyto práce se oceňují cenami 767 89-6110 až -6115 Montáž částí z hliníkových a jiných slitin, b) montáž těsnění oken; tyto práce se oceňují cenami 767 62-61 Montáž těsnění oken, c) montáž oboustranných krycích lišt; tyto práce se oceňují cenami 767 62-71 Montáž krycích ocelových lišt oboustranně. </t>
  </si>
  <si>
    <t>113</t>
  </si>
  <si>
    <t>553415220R</t>
  </si>
  <si>
    <t>okno hliníkové s fixním zasklením 850 x 850 mm - EI15 D1</t>
  </si>
  <si>
    <t>-1177818704</t>
  </si>
  <si>
    <t>114</t>
  </si>
  <si>
    <t>767640311</t>
  </si>
  <si>
    <t>Montáž dveří ocelových  vnitřních jednokřídlových</t>
  </si>
  <si>
    <t>-1028193995</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</si>
  <si>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</si>
  <si>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115</t>
  </si>
  <si>
    <t>553409070</t>
  </si>
  <si>
    <t>dveře ocelové interiérové   jednokřídlé 80 x 197 cm P/L</t>
  </si>
  <si>
    <t>286699831</t>
  </si>
  <si>
    <t>Poznámka k položce:
- vč. povrchové úpravy</t>
  </si>
  <si>
    <t>116</t>
  </si>
  <si>
    <t>767646510</t>
  </si>
  <si>
    <t>Montáž dveří ocelových  protipožárních uzávěrů jednokřídlových</t>
  </si>
  <si>
    <t>1111660472</t>
  </si>
  <si>
    <t>117</t>
  </si>
  <si>
    <t>553411680</t>
  </si>
  <si>
    <t>dveře ocelové protipožární EW 15, 30, 45 D1 rohová zárubeň jednokřídlé 80 x 197 cm</t>
  </si>
  <si>
    <t>2058685611</t>
  </si>
  <si>
    <t>Poznámka k položce:
- EW15 DP3
- vč. povrchové úpravy</t>
  </si>
  <si>
    <t>118</t>
  </si>
  <si>
    <t>767646521</t>
  </si>
  <si>
    <t>Montáž dveří ocelových  protipožárních uzávěrů dvoukřídlových, výšky do 1970 mm</t>
  </si>
  <si>
    <t>111831507</t>
  </si>
  <si>
    <t>119</t>
  </si>
  <si>
    <t>553411730R</t>
  </si>
  <si>
    <t>dveře ocelové protipožární EW 15, 30, 45 D1 rohová zárubeň dvoukřídlé 140 x 197 cm</t>
  </si>
  <si>
    <t>1126408259</t>
  </si>
  <si>
    <t>120</t>
  </si>
  <si>
    <t>998767101</t>
  </si>
  <si>
    <t>Přesun hmot pro zámečnické konstrukce  stanovený z hmotnosti přesunovaného materiálu vodorovná dopravní vzdálenost do 50 m v objektech výšky do 6 m</t>
  </si>
  <si>
    <t>-412680815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</si>
  <si>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</si>
  <si>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</si>
  <si>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</si>
  <si>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121</t>
  </si>
  <si>
    <t>771274113</t>
  </si>
  <si>
    <t>Montáž obkladů schodišť z dlaždic keramických  lepených flexibilním lepidlem stupnic hladkých šířky přes 250 do 300 mm</t>
  </si>
  <si>
    <t>758401698</t>
  </si>
  <si>
    <t xml:space="preserve">Poznámka k souboru cen:_x000D_
1. Montáž obkladů schodnic, schodišťových ramen a boků podest se oceňuje skladebně cenami příslušných obkladů stěn a cenami položky čís. 781 . . -9192 Příplatek k cenám za obklady v omezeném prostoru, katalogu 781 Obklady keramické – montáž části A01. </t>
  </si>
  <si>
    <t>1,985+1,1+1,6+0,3+1,3+2*1,2+2,0+2*0,25+1,5+1,655</t>
  </si>
  <si>
    <t>122</t>
  </si>
  <si>
    <t>771274231</t>
  </si>
  <si>
    <t>Montáž obkladů schodišť z dlaždic keramických  lepených flexibilním lepidlem podstupnic hladkých výšky do 150 mm</t>
  </si>
  <si>
    <t>2108679083</t>
  </si>
  <si>
    <t>1,985+2*1,1+1,6+2*0,6+1,3+2*0,3+2*1,2+2*0,6+2*0,3+1,655+0,15</t>
  </si>
  <si>
    <t>123</t>
  </si>
  <si>
    <t>771274232</t>
  </si>
  <si>
    <t>Montáž obkladů schodišť z dlaždic keramických  lepených flexibilním lepidlem podstupnic hladkých výšky přes 150 do 200 mm</t>
  </si>
  <si>
    <t>-1567863925</t>
  </si>
  <si>
    <t>2,0+2*0,5+1,5+2*0,25+1,0</t>
  </si>
  <si>
    <t>124</t>
  </si>
  <si>
    <t>771474112</t>
  </si>
  <si>
    <t>Montáž soklíků z dlaždic keramických  lepených flexibilním lepidlem rovných výšky přes 65 do 90 mm</t>
  </si>
  <si>
    <t>1272488818</t>
  </si>
  <si>
    <t>2*(1,53+2,865)+2*(0,87+1,35)+2*(8,825+2,97)+2*(4,95+2,4)+2*(4,95+2,4)+2*(4,95+4,7)+2*(1,5+6,86)</t>
  </si>
  <si>
    <t>-(0,9+13*0,9+1,1+0,705+1,6+1,1+1,0+0,7+1,0)</t>
  </si>
  <si>
    <t>125</t>
  </si>
  <si>
    <t>771574113</t>
  </si>
  <si>
    <t>Montáž podlah z dlaždic keramických  lepených flexibilním lepidlem režných nebo glazovaných hladkých přes 9 do 12 ks/ m2</t>
  </si>
  <si>
    <t>-712745751</t>
  </si>
  <si>
    <t>4,38+1,17+4,26+25,6+5,6+11,88+11,88+21,28+1,29+1,26+3,0+10,29</t>
  </si>
  <si>
    <t>126</t>
  </si>
  <si>
    <t>597611350R</t>
  </si>
  <si>
    <t>dlaždice keramické - koupelny (barevné) 30 x 30 x 0,8 cm I. j.</t>
  </si>
  <si>
    <t>-919124907</t>
  </si>
  <si>
    <t>Poznámka k položce:
- výběr dlažby bude splňovat normové požadavky dle účelu užívání jednotlivých místností</t>
  </si>
  <si>
    <t>"podlaha"</t>
  </si>
  <si>
    <t>"sokly"</t>
  </si>
  <si>
    <t>0,08*(2*(1,53+2,865)+2*(0,87+1,35)+2*(8,825+2,97)+2*(4,95+2,4)+2*(4,95+2,4)+2*(4,95+4,7)+2*(1,5+6,86))</t>
  </si>
  <si>
    <t>-0,08*((0,9+13*0,9+1,1+0,705+1,6+1,1+1,0+0,7+1,0))</t>
  </si>
  <si>
    <t>"schody"</t>
  </si>
  <si>
    <t>0,3*(1,985+1,1+1,6+0,3+1,3+2*1,2+1,655)</t>
  </si>
  <si>
    <t>0,25*(2,0+2*0,25+1,5)</t>
  </si>
  <si>
    <t>0,15*(1,985+2*1,1+1,6+2*0,6+1,3+2*0,3+2*1,2+2*0,6+2*0,3+1,655+0,15)</t>
  </si>
  <si>
    <t>0,2*(2,0+2*0,5+1,5+2*0,25+1,0)</t>
  </si>
  <si>
    <t>116,021*1,1 'Přepočtené koeficientem množství</t>
  </si>
  <si>
    <t>127</t>
  </si>
  <si>
    <t>771591115</t>
  </si>
  <si>
    <t>Podlahy - ostatní práce  spárování silikonem</t>
  </si>
  <si>
    <t>-585119566</t>
  </si>
  <si>
    <t xml:space="preserve">Poznámka k souboru cen:_x000D_
1. Množství měrných jednotek u ceny -1185 se stanoví podle počtu řezaných dlaždic, nezávisle na jejich velikosti. 2. Položku -1185 lze použít při nuceném použítí jiného nástroje než řezačky. </t>
  </si>
  <si>
    <t>2*(2,0+1,9+0,9)+2*(2,0+0,89)</t>
  </si>
  <si>
    <t>2*(2,175+1,38)</t>
  </si>
  <si>
    <t>2*(1,0+1,26)+2*(1,025+1,26)</t>
  </si>
  <si>
    <t>128</t>
  </si>
  <si>
    <t>771591162</t>
  </si>
  <si>
    <t>Podlahy - ostatní práce  montáž profilu dilatační spáry koutové (při styku podlahy se stěnou)</t>
  </si>
  <si>
    <t>1993262495</t>
  </si>
  <si>
    <t>129</t>
  </si>
  <si>
    <t>283552000</t>
  </si>
  <si>
    <t>páska těsnící hydroizolačních stěrek pro vysoké zatížení 120 mm x 10 m</t>
  </si>
  <si>
    <t>-203796379</t>
  </si>
  <si>
    <t>15,38*1,1 'Přepočtené koeficientem množství</t>
  </si>
  <si>
    <t>130</t>
  </si>
  <si>
    <t>771591172</t>
  </si>
  <si>
    <t>Podlahy - ostatní práce  montáž ukončujícího profilu pro schodové hrany</t>
  </si>
  <si>
    <t>1178423650</t>
  </si>
  <si>
    <t>131</t>
  </si>
  <si>
    <t>590541430</t>
  </si>
  <si>
    <t>profil schodový protiskluzový ušlechtilá ocel V2A, R 10 V 6 (8 x 1000 mm)</t>
  </si>
  <si>
    <t>-1456174485</t>
  </si>
  <si>
    <t>20,89*1,1 'Přepočtené koeficientem množství</t>
  </si>
  <si>
    <t>132</t>
  </si>
  <si>
    <t>998771101</t>
  </si>
  <si>
    <t>Přesun hmot pro podlahy z dlaždic stanovený z hmotnosti přesunovaného materiálu vodorovná dopravní vzdálenost do 50 m v objektech výšky do 6 m</t>
  </si>
  <si>
    <t>-85068021</t>
  </si>
  <si>
    <t>777</t>
  </si>
  <si>
    <t>Podlahy lité</t>
  </si>
  <si>
    <t>133</t>
  </si>
  <si>
    <t>777111111</t>
  </si>
  <si>
    <t>Příprava podkladu před provedením litých podlah vysátí</t>
  </si>
  <si>
    <t>996804006</t>
  </si>
  <si>
    <t>"podlaha 1.06 - 1.08 - vysátí před aplikací stěrky a před aplikací uzavízací pigmentové stěrky"</t>
  </si>
  <si>
    <t>(55,64+64,15+16,04)*2</t>
  </si>
  <si>
    <t>134</t>
  </si>
  <si>
    <t>777111121</t>
  </si>
  <si>
    <t>Příprava podkladu před provedením litých podlah obroušení ruční ( v místě styku se stěnou, v rozích apod.)</t>
  </si>
  <si>
    <t>-262703456</t>
  </si>
  <si>
    <t>135</t>
  </si>
  <si>
    <t>777111123</t>
  </si>
  <si>
    <t>Příprava podkladu před provedením litých podlah obroušení strojní</t>
  </si>
  <si>
    <t>1083789691</t>
  </si>
  <si>
    <t>"podlaha 1.06 - 1.08 - před provedením uzavírací pigmentové stěrky "</t>
  </si>
  <si>
    <t>55,64+64,15+16,04</t>
  </si>
  <si>
    <t>136</t>
  </si>
  <si>
    <t>777111141</t>
  </si>
  <si>
    <t>Příprava podkladu před provedením litých podlah otryskání</t>
  </si>
  <si>
    <t>1030734762</t>
  </si>
  <si>
    <t>137</t>
  </si>
  <si>
    <t>777131111</t>
  </si>
  <si>
    <t>Penetrační nátěr podlahy epoxidový předem plněný pískem</t>
  </si>
  <si>
    <t>2060073499</t>
  </si>
  <si>
    <t>138</t>
  </si>
  <si>
    <t>777131125</t>
  </si>
  <si>
    <t>Penetrační nátěr prosyp penetračních nátěrů podlahy pískem přes 1,0 do 1,5 kg/m2</t>
  </si>
  <si>
    <t>-1027976184</t>
  </si>
  <si>
    <t>139</t>
  </si>
  <si>
    <t>777511153</t>
  </si>
  <si>
    <t>Krycí stěrka parkovacích ploch epoxidová přes 1 do 2 mm</t>
  </si>
  <si>
    <t>367527565</t>
  </si>
  <si>
    <t>140</t>
  </si>
  <si>
    <t>777611161</t>
  </si>
  <si>
    <t>Krycí nátěr podlahy protiskluzová úprava prosyp křemenným pískem</t>
  </si>
  <si>
    <t>1769232474</t>
  </si>
  <si>
    <t xml:space="preserve">Poznámka k souboru cen:_x000D_
1. V ceně -1133 nejsou započteny náklady na napojení na zemnící okruh. 2. V ceně -1135 nejsou započteny náklady na změření odporu. </t>
  </si>
  <si>
    <t>141</t>
  </si>
  <si>
    <t>777612101</t>
  </si>
  <si>
    <t>Uzavírací nátěr podlahy epoxidový barevný</t>
  </si>
  <si>
    <t>1304562568</t>
  </si>
  <si>
    <t>142</t>
  </si>
  <si>
    <t>777911113</t>
  </si>
  <si>
    <t>Napojení na stěnu nebo sokl fabionem z epoxidové stěrky plněné pískem a výplňovým spárovým profilem s trvale pružným tmelem pohyblivé</t>
  </si>
  <si>
    <t>433378188</t>
  </si>
  <si>
    <t>-(3,45+3,05)</t>
  </si>
  <si>
    <t>143</t>
  </si>
  <si>
    <t>998777101</t>
  </si>
  <si>
    <t>Přesun hmot pro podlahy lité  stanovený z hmotnosti přesunovaného materiálu vodorovná dopravní vzdálenost do 50 m v objektech výšky do 6 m</t>
  </si>
  <si>
    <t>-278838173</t>
  </si>
  <si>
    <t>781</t>
  </si>
  <si>
    <t>Dokončovací práce - obklady</t>
  </si>
  <si>
    <t>144</t>
  </si>
  <si>
    <t>781474113</t>
  </si>
  <si>
    <t>Montáž obkladů vnitřních stěn z dlaždic keramických  lepených flexibilním lepidlem režných nebo glazovaných hladkých přes 12 do 19 ks/m2</t>
  </si>
  <si>
    <t>1964996017</t>
  </si>
  <si>
    <t>1,8*2*(2,175+1,38)</t>
  </si>
  <si>
    <t>1,4*(2*(1,0+1,26)+2*(1,025+1,26))</t>
  </si>
  <si>
    <t>0,6*3,06</t>
  </si>
  <si>
    <t>-(1,1*2,3+2*0,8*2,0+3*0,7*1,8+2*0,7*1,4+2*0,5*0,85)</t>
  </si>
  <si>
    <t>145</t>
  </si>
  <si>
    <t>597610410R</t>
  </si>
  <si>
    <t>obkládačky keramické koupelnové (bílé i barevné) 20 x 25 x 0,68 cm I. j.</t>
  </si>
  <si>
    <t>718549728</t>
  </si>
  <si>
    <t>45,8*1,1 'Přepočtené koeficientem množství</t>
  </si>
  <si>
    <t>146</t>
  </si>
  <si>
    <t>781479194</t>
  </si>
  <si>
    <t>Montáž obkladů vnitřních stěn z dlaždic keramických  Příplatek k cenám za vyrovnání nerovného povrchu</t>
  </si>
  <si>
    <t>-1958575733</t>
  </si>
  <si>
    <t>"po vybouraných obkladech"</t>
  </si>
  <si>
    <t>147</t>
  </si>
  <si>
    <t>781494111</t>
  </si>
  <si>
    <t>Ostatní prvky  plastové profily ukončovací a dilatační lepené flexibilním lepidlem rohové</t>
  </si>
  <si>
    <t>1307918204</t>
  </si>
  <si>
    <t xml:space="preserve">Poznámka k souboru cen:_x000D_
1. Množství měrných jednotek u ceny -5185 se stanoví podle počtu řezaných obkladaček, nezávisle na jejich velikosti. 2. Položku -5185 lze použít při nuceném použití jiného nástroje než řezačky. </t>
  </si>
  <si>
    <t>2,0*3</t>
  </si>
  <si>
    <t>148</t>
  </si>
  <si>
    <t>781494511</t>
  </si>
  <si>
    <t>Ostatní prvky  plastové profily ukončovací a dilatační lepené flexibilním lepidlem ukončovací</t>
  </si>
  <si>
    <t>-1746114482</t>
  </si>
  <si>
    <t>149</t>
  </si>
  <si>
    <t>781495115</t>
  </si>
  <si>
    <t>Ostatní prvky  ostatní práce spárování silikonem</t>
  </si>
  <si>
    <t>2120896354</t>
  </si>
  <si>
    <t>2,0*10+1,8*4+1,4*8</t>
  </si>
  <si>
    <t>150</t>
  </si>
  <si>
    <t>998781101</t>
  </si>
  <si>
    <t>Přesun hmot pro obklady keramické  stanovený z hmotnosti přesunovaného materiálu vodorovná dopravní vzdálenost do 50 m v objektech výšky do 6 m</t>
  </si>
  <si>
    <t>1736356076</t>
  </si>
  <si>
    <t>783</t>
  </si>
  <si>
    <t>Dokončovací práce - nátěry</t>
  </si>
  <si>
    <t>151</t>
  </si>
  <si>
    <t>783301313</t>
  </si>
  <si>
    <t>Příprava podkladu zámečnických konstrukcí před provedením nátěru odmaštění odmašťovačem ředidlovým</t>
  </si>
  <si>
    <t>1021563101</t>
  </si>
  <si>
    <t>"stávající zárubně"</t>
  </si>
  <si>
    <t>(2*0,05+0,16)*(2*2,02+0,8)*3</t>
  </si>
  <si>
    <t>(2*0,05+0,16)*(2*2,02+0,6)*2</t>
  </si>
  <si>
    <t>152</t>
  </si>
  <si>
    <t>783342101</t>
  </si>
  <si>
    <t>Tmelení zámečnických konstrukcí včetně přebroušení tmelených míst, tmelem polyuretanovým</t>
  </si>
  <si>
    <t>1170032837</t>
  </si>
  <si>
    <t>153</t>
  </si>
  <si>
    <t>783314101</t>
  </si>
  <si>
    <t>Základní nátěr zámečnických konstrukcí jednonásobný syntetický</t>
  </si>
  <si>
    <t>699861549</t>
  </si>
  <si>
    <t>154</t>
  </si>
  <si>
    <t>783317101</t>
  </si>
  <si>
    <t>Krycí nátěr (email) zámečnických konstrukcí jednonásobný syntetický standardní</t>
  </si>
  <si>
    <t>-1267038694</t>
  </si>
  <si>
    <t>"zárubně - dvojnásobný nátěr"</t>
  </si>
  <si>
    <t>(2*0,05+0,16)*(2*2,02+1,4)*2</t>
  </si>
  <si>
    <t>(2*0,05+0,16)*(2*2,02+0,8)*(7+4)*2</t>
  </si>
  <si>
    <t>(2*0,05+0,16)*(2*2,02+1,1)*2</t>
  </si>
  <si>
    <t>(2*0,05+0,16)*(2*2,02+0,9)*2</t>
  </si>
  <si>
    <t>(2*0,05+0,16)*(2*2,02+0,6)*3*2</t>
  </si>
  <si>
    <t>155</t>
  </si>
  <si>
    <t>783933171</t>
  </si>
  <si>
    <t>Penetrační nátěr betonových podlah hrubých epoxidový</t>
  </si>
  <si>
    <t>1500448052</t>
  </si>
  <si>
    <t>784</t>
  </si>
  <si>
    <t>Dokončovací práce - malby a tapety</t>
  </si>
  <si>
    <t>156</t>
  </si>
  <si>
    <t>784121001</t>
  </si>
  <si>
    <t>Oškrabání malby v místnostech výšky do 3,80 m</t>
  </si>
  <si>
    <t>14187118</t>
  </si>
  <si>
    <t xml:space="preserve">Poznámka k souboru cen:_x000D_
1. Cenami souboru cen se oceňuje jakýkoli počet současně škrabaných vrstev barvy. </t>
  </si>
  <si>
    <t>"stropy"</t>
  </si>
  <si>
    <t>11,88+11,88+21,28+10,29</t>
  </si>
  <si>
    <t>"stěny"</t>
  </si>
  <si>
    <t>2,8*(2*(4,95+2,4)+2*(4,95+2,4)+2*(4,95+4,7)+2*(1,5+6,86))</t>
  </si>
  <si>
    <t>157</t>
  </si>
  <si>
    <t>784121011</t>
  </si>
  <si>
    <t>Rozmývání podkladu po oškrabání malby v místnostech výšky do 3,80 m</t>
  </si>
  <si>
    <t>-1375261581</t>
  </si>
  <si>
    <t>158</t>
  </si>
  <si>
    <t>784121031</t>
  </si>
  <si>
    <t>Mydlení podkladu v místnostech výšky do 3,80 m</t>
  </si>
  <si>
    <t>-501355253</t>
  </si>
  <si>
    <t>159</t>
  </si>
  <si>
    <t>784181121</t>
  </si>
  <si>
    <t>Penetrace podkladu jednonásobná hloubková v místnostech výšky do 3,80 m</t>
  </si>
  <si>
    <t>507460603</t>
  </si>
  <si>
    <t>296,86-64,15</t>
  </si>
  <si>
    <t>"odečet otvorů nad 4 m2"</t>
  </si>
  <si>
    <t>-(3,05*3,35)</t>
  </si>
  <si>
    <t>2*(2,85*(2,0+0,9))</t>
  </si>
  <si>
    <t>2*(2,8*1,5)</t>
  </si>
  <si>
    <t>2*(2,8*1,025)</t>
  </si>
  <si>
    <t>-2,0*(2*(2,0+1,9+0,9)+2*(2,0+0,89))</t>
  </si>
  <si>
    <t>-1,8*2*(2,175+1,38)</t>
  </si>
  <si>
    <t>-1,4*(2*(1,0+1,26)+2*(1,025+1,26))</t>
  </si>
  <si>
    <t>-0,6*3,06</t>
  </si>
  <si>
    <t>160</t>
  </si>
  <si>
    <t>784181123</t>
  </si>
  <si>
    <t>Penetrace podkladu jednonásobná hloubková v místnostech výšky přes 3,80 do 5,00 m</t>
  </si>
  <si>
    <t>-280828216</t>
  </si>
  <si>
    <t>"garáž 1.07"</t>
  </si>
  <si>
    <t>64,15</t>
  </si>
  <si>
    <t>-(3,45*4,0)</t>
  </si>
  <si>
    <t>161</t>
  </si>
  <si>
    <t>784211101</t>
  </si>
  <si>
    <t>Malby z malířských směsí otěruvzdorných za mokra dvojnásobné, bílé za mokra otěruvzdorné výborně v místnostech výšky do 3,80 m</t>
  </si>
  <si>
    <t>889683643</t>
  </si>
  <si>
    <t>1,8*(2*(5,4+2,97)+2*(8,825+2,97)+2*(6,6+5,0)+2*(1,5+6,86)+2*(4,95+4,7)+2*(1,53+2,865)+2*(2,02+2,865)+2*(0,87+1,35)+2*(4,745+11,88))</t>
  </si>
  <si>
    <t>-1,8*(1,6+17*0,9+1,0+0,7+1,2+1,1+1,0+3,05)</t>
  </si>
  <si>
    <t>-3*0,85*0,95</t>
  </si>
  <si>
    <t>162</t>
  </si>
  <si>
    <t>784211103</t>
  </si>
  <si>
    <t>Malby z malířských směsí otěruvzdorných za mokra dvojnásobné, bílé za mokra otěruvzdorné výborně v místnostech výšky přes 3,80 do 5,00 m</t>
  </si>
  <si>
    <t>-1476269079</t>
  </si>
  <si>
    <t>1,8*2*(5,4+11,88)</t>
  </si>
  <si>
    <t>-1,8*(1,6+0,9+3,45)</t>
  </si>
  <si>
    <t>163</t>
  </si>
  <si>
    <t>784211165</t>
  </si>
  <si>
    <t>Malby z malířských směsí otěruvzdorných za mokra Příplatek k cenám dvojnásobných maleb za provádění barevné malby tónované na tónovacích automatech, v odstínu sytém</t>
  </si>
  <si>
    <t>748232359</t>
  </si>
  <si>
    <t>233,107+51,498</t>
  </si>
  <si>
    <t>164</t>
  </si>
  <si>
    <t>784221101</t>
  </si>
  <si>
    <t>Malby z malířských směsí otěruvzdorných za sucha dvojnásobné, bílé za sucha otěruvzdorné dobře v místnostech výšky do 3,80 m</t>
  </si>
  <si>
    <t>-323759926</t>
  </si>
  <si>
    <t>881,2</t>
  </si>
  <si>
    <t>"odečet omyvatelné malby"</t>
  </si>
  <si>
    <t>-233,107</t>
  </si>
  <si>
    <t>165</t>
  </si>
  <si>
    <t>784221103</t>
  </si>
  <si>
    <t>Malby z malířských směsí otěruvzdorných za sucha dvojnásobné, bílé za sucha otěruvzdorné dobře v místnostech výšky přes 3,80 do 5,00 m</t>
  </si>
  <si>
    <t>-1209644675</t>
  </si>
  <si>
    <t>195,502</t>
  </si>
  <si>
    <t>-51,498</t>
  </si>
  <si>
    <t>166</t>
  </si>
  <si>
    <t>784221153</t>
  </si>
  <si>
    <t>Malby z malířských směsí otěruvzdorných za sucha Příplatek k cenám dvojnásobných maleb na tónovacích automatech, v odstínu středně sytém</t>
  </si>
  <si>
    <t>1117517814</t>
  </si>
  <si>
    <t>648,093+144,004</t>
  </si>
  <si>
    <t>VON - Vedlejší rozpočtové náklady ( stavební část )</t>
  </si>
  <si>
    <t>VRN - Vedlejší rozpočtové náklady</t>
  </si>
  <si>
    <t xml:space="preserve">    VRN3 - Zařízení staveniště</t>
  </si>
  <si>
    <t xml:space="preserve">    VRN9 - Ostatní náklady</t>
  </si>
  <si>
    <t>VRN</t>
  </si>
  <si>
    <t>Vedlejší rozpočtové náklady</t>
  </si>
  <si>
    <t>VRN3</t>
  </si>
  <si>
    <t>Zařízení staveniště</t>
  </si>
  <si>
    <t>030001000</t>
  </si>
  <si>
    <t>%</t>
  </si>
  <si>
    <t>1024</t>
  </si>
  <si>
    <t>-186094988</t>
  </si>
  <si>
    <t>VRN9</t>
  </si>
  <si>
    <t>Ostatní náklady</t>
  </si>
  <si>
    <t>090001000</t>
  </si>
  <si>
    <t>-1544140725</t>
  </si>
  <si>
    <t>D.1.2 - Vybavení požární zbrojnice</t>
  </si>
  <si>
    <t>95096000R01</t>
  </si>
  <si>
    <t>D+M vybavení posilovny</t>
  </si>
  <si>
    <t>142854039</t>
  </si>
  <si>
    <t>95096000R02</t>
  </si>
  <si>
    <t>D+M kuchyňské linky V1</t>
  </si>
  <si>
    <t>-1321579806</t>
  </si>
  <si>
    <t>Poznámka k položce:
- kuchyňská linka délky 2,4 m
- korpus - tmavě šedý
- dvířka - barva velmi světlá šedá
- spodní skříňky - výsuvy, horní výklopné- uvnitř police
- pracovní deska - tmavě šedá, např. imitace kamene
- vybavení:
- volně stojící lednice s mrazákem
- vestavná myčka šíře 600 mm
- páková dřezová baterie
- nerezový dřez
- vestavná digestoř
- plocha za linkou - mozaika v červené barvě
- sokl - nerez, případně hliníkový</t>
  </si>
  <si>
    <t>95096000R03</t>
  </si>
  <si>
    <t>D+M šatní skříň V2</t>
  </si>
  <si>
    <t>-1101588990</t>
  </si>
  <si>
    <t>Poznámka k položce:
- šatní skříň s dvoukřídlími dveřmi 600/500/1800 mm
- svařovaná konstrukce z ocelového plechu
- větrací systém
- dva oddíly, s policí a šatní tyčí
- uzamykatelná - cylindrický zámek s min. 2 klíči</t>
  </si>
  <si>
    <t>95096000R04</t>
  </si>
  <si>
    <t>D+M šatnová lavice V3</t>
  </si>
  <si>
    <t>1962003901</t>
  </si>
  <si>
    <t>Poznámka k položce:
- šatnová lavice 1000/400/420 mm
- svařovaná nosná konstrukce, povrchová úprava práškovým lakem
- sedací plocha - lamino deska s ABS hranami</t>
  </si>
  <si>
    <t>95096000R05</t>
  </si>
  <si>
    <t>D+M dílenský stůl V4</t>
  </si>
  <si>
    <t>1926836776</t>
  </si>
  <si>
    <t>Poznámka k položce:
- dílenský stůl 2000/750/850 mm
- vybavení - perfopanel k zavěšování držáků nářadí k dílenský stolům a deskám šířky 2000 mm
+ 1 x kontejner uzamykatelný - min. 2 klíče
- pracovní deska buková spárovka tl. 40 mm
- kovová nosná noha, povrchově upravena práškovou barvou</t>
  </si>
  <si>
    <t>95096000R06</t>
  </si>
  <si>
    <t>D+M dílenský stůl V5</t>
  </si>
  <si>
    <t>-285744111</t>
  </si>
  <si>
    <t>Poznámka k položce:
- dílenský stůl 2000/750/850 mm
- pracovní deska buková spárovka tl. 40 mm
- kovová nosná noha, povrchově upravena práškovou
barvou</t>
  </si>
  <si>
    <t>95096000R07</t>
  </si>
  <si>
    <t>D+M dílenská skříň V6</t>
  </si>
  <si>
    <t>134223176</t>
  </si>
  <si>
    <t>Poznámka k položce:
- dílenská skříň 950/400/1950 mm
- svařovaná konstrukce z ocelového plechu
- dvoukřídlé dveře
- přestavetelné police, nosnost 400 kg
- ocelové dveře upravené práškovanou barvou
- cylindrický zámek + min. 2 ks klíčů</t>
  </si>
  <si>
    <t>95096000R08</t>
  </si>
  <si>
    <t>D+M regál stavebnicový V7</t>
  </si>
  <si>
    <t>2145348891</t>
  </si>
  <si>
    <t>Poznámka k položce:
- regál celokovový stavebnicový
- cca: h 600 x š 1300 x v 2000
- nosnost police min. 150 kg
- 5 ks polic</t>
  </si>
  <si>
    <t>95096000R09</t>
  </si>
  <si>
    <t>D+M regál stavebnicový V8</t>
  </si>
  <si>
    <t>-1689285556</t>
  </si>
  <si>
    <t>Poznámka k položce:
- regál celokovový stavebnicový
- cca: h 600 x š 1000 x v 2000
- nosnost police min. 150 kg
- 5 ks polic</t>
  </si>
  <si>
    <t>95096000R10</t>
  </si>
  <si>
    <t>923483071</t>
  </si>
  <si>
    <t>Poznámka k položce:
- regál celokovový stavebnicový
- cca: h 400 x š 1100 x v 2000
- nosnost police min. 150 kg
- 5 ks polic</t>
  </si>
  <si>
    <t>95096000R11</t>
  </si>
  <si>
    <t>D+M regál stavebnicový V10/1</t>
  </si>
  <si>
    <t>2131725987</t>
  </si>
  <si>
    <t>Poznámka k položce:
- regál celokovový stavebnicový
- cca: h 700 x š 800 x v 2000
- nosnost police min. 300 kg
- 5 ks polic
- regál pro skladování pohoných hmot a olejů</t>
  </si>
  <si>
    <t>95096000R12</t>
  </si>
  <si>
    <t>D+M záchytné plastové vany V10/2</t>
  </si>
  <si>
    <t>-1197966901</t>
  </si>
  <si>
    <t>Poznámka k položce:
- vana plastová 600 x 800 mm
- záchytný objem 60 l, nosnost 250 kg</t>
  </si>
  <si>
    <t>95096000R13</t>
  </si>
  <si>
    <t>D+M automatické pračky V11</t>
  </si>
  <si>
    <t>-1559150288</t>
  </si>
  <si>
    <t>Poznámka k položce:
- pračka s předním plněním
- energetická třída A+++
- kapacita pračky 9 kg
- maximální otáčky při odstřeďování 1600 ot/min
- nerezová vana</t>
  </si>
  <si>
    <t>95096000R14</t>
  </si>
  <si>
    <t>D+M automatické sušičky V12</t>
  </si>
  <si>
    <t>231928658</t>
  </si>
  <si>
    <t>Poznámka k položce:
- kondenzační sušička prádla
- energetická třída A++
- kapacita sušičky 9 kg
- samočistící kondenzátor</t>
  </si>
  <si>
    <t>95096000R15</t>
  </si>
  <si>
    <t>Dodávka žehlícího prkna V13</t>
  </si>
  <si>
    <t>1443122907</t>
  </si>
  <si>
    <t>Poznámka k položce:
- žehlící prkno
- rozměr 110 x 30 cm
- kovová deska a kovová odkládací deska na žehličku
- snímatelný potah
- výškově nastavitelné</t>
  </si>
  <si>
    <t>95096000R16</t>
  </si>
  <si>
    <t>Dodávka sušáku na prádlo V14</t>
  </si>
  <si>
    <t>-1292448758</t>
  </si>
  <si>
    <t>Poznámka k položce:
- sušák na prádlo
- do interiéru
- skládací</t>
  </si>
  <si>
    <t>D.1.4 - Technika prostředí staveb</t>
  </si>
  <si>
    <t>Soupis:</t>
  </si>
  <si>
    <t>D.1.4a - ZTI</t>
  </si>
  <si>
    <t xml:space="preserve">    721 - Zdravotní instalace</t>
  </si>
  <si>
    <t>721</t>
  </si>
  <si>
    <t>Zdravotní instalace</t>
  </si>
  <si>
    <t>721960001R</t>
  </si>
  <si>
    <t>344489565</t>
  </si>
  <si>
    <t>D.1.4b - UT</t>
  </si>
  <si>
    <t xml:space="preserve">    731 - Ústřední vytápění</t>
  </si>
  <si>
    <t>731</t>
  </si>
  <si>
    <t>Ústřední vytápění</t>
  </si>
  <si>
    <t>731960001R</t>
  </si>
  <si>
    <t>-562810570</t>
  </si>
  <si>
    <t>D.1.4c - Elektroinstalace</t>
  </si>
  <si>
    <t xml:space="preserve">    741 - Elektroinstalace</t>
  </si>
  <si>
    <t>741</t>
  </si>
  <si>
    <t>741960001R</t>
  </si>
  <si>
    <t>1322052217</t>
  </si>
  <si>
    <t>D.1.4d - VZT</t>
  </si>
  <si>
    <t xml:space="preserve">    751 - Vzduchotechnika</t>
  </si>
  <si>
    <t>751</t>
  </si>
  <si>
    <t>Vzduchotechnika</t>
  </si>
  <si>
    <t>751960001R</t>
  </si>
  <si>
    <t>-958496635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</si>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</sst>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9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2" borderId="0" xfId="0" applyFont="1" applyFill="1" applyAlignment="1" applyProtection="1">
      <alignment horizontal="left" vertical="center"/>
    </xf>
    <xf numFmtId="0" fontId="5" fillId="2" borderId="0" xfId="0" applyFont="1" applyFill="1" applyAlignment="1" applyProtection="1">
      <alignment vertical="center"/>
    </xf>
    <xf numFmtId="0" fontId="12" fillId="2" borderId="0" xfId="0" applyFont="1" applyFill="1" applyAlignment="1" applyProtection="1">
      <alignment horizontal="left" vertical="center"/>
    </xf>
    <xf numFmtId="0" fontId="13" fillId="2" borderId="0" xfId="1" applyFont="1" applyFill="1" applyAlignment="1" applyProtection="1">
      <alignment vertical="center"/>
    </xf>
    <xf numFmtId="0" fontId="45"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4" fillId="0" borderId="0" xfId="0" applyFont="1" applyBorder="1" applyAlignment="1" applyProtection="1">
      <alignment horizontal="left" vertical="center"/>
    </xf>
    <xf numFmtId="0" fontId="0" fillId="0" borderId="6" xfId="0" applyBorder="1" applyProtection="1"/>
    <xf numFmtId="0" fontId="15" fillId="0" borderId="0" xfId="0" applyFont="1" applyAlignment="1">
      <alignment horizontal="left" vertical="center"/>
    </xf>
    <xf numFmtId="0" fontId="16" fillId="0" borderId="0" xfId="0" applyFont="1" applyAlignment="1">
      <alignment horizontal="left" vertical="center"/>
    </xf>
    <xf numFmtId="0" fontId="17"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7"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9"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4"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7"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0"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7" fillId="0" borderId="20" xfId="0" applyFont="1" applyBorder="1" applyAlignment="1" applyProtection="1">
      <alignment horizontal="center" vertical="center" wrapText="1"/>
    </xf>
    <xf numFmtId="0" fontId="17" fillId="0" borderId="21" xfId="0" applyFont="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0" fontId="3" fillId="0" borderId="0" xfId="0" applyFont="1" applyAlignment="1" applyProtection="1">
      <alignment horizontal="center" vertical="center"/>
    </xf>
    <xf numFmtId="4" fontId="21" fillId="0" borderId="18"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9" xfId="0" applyNumberFormat="1" applyFont="1" applyBorder="1" applyAlignment="1" applyProtection="1">
      <alignment vertical="center"/>
    </xf>
    <xf numFmtId="0" fontId="3"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18"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9" xfId="0" applyNumberFormat="1" applyFont="1" applyBorder="1" applyAlignment="1" applyProtection="1">
      <alignment vertical="center"/>
    </xf>
    <xf numFmtId="0" fontId="4" fillId="0" borderId="0" xfId="0" applyFont="1" applyAlignment="1">
      <alignment horizontal="left"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5"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2" fillId="2" borderId="0" xfId="0" applyFont="1" applyFill="1" applyAlignment="1">
      <alignment horizontal="left" vertical="center"/>
    </xf>
    <xf numFmtId="0" fontId="31"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7"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9" fillId="0" borderId="0" xfId="0" applyFont="1" applyBorder="1" applyAlignment="1" applyProtection="1">
      <alignment horizontal="left" vertical="center"/>
    </xf>
    <xf numFmtId="4" fontId="22"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7"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2"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167" fontId="0" fillId="3"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Protection="1"/>
    <xf numFmtId="0" fontId="0" fillId="0" borderId="5" xfId="0" applyBorder="1"/>
    <xf numFmtId="0" fontId="0" fillId="0" borderId="0" xfId="0" applyAlignment="1" applyProtection="1">
      <alignment vertical="top"/>
      <protection locked="0"/>
    </xf>
    <xf numFmtId="0" fontId="38" fillId="0" borderId="29" xfId="0" applyFont="1" applyBorder="1" applyAlignment="1" applyProtection="1">
      <alignment vertical="center" wrapText="1"/>
      <protection locked="0"/>
    </xf>
    <xf numFmtId="0" fontId="38" fillId="0" borderId="30" xfId="0" applyFont="1" applyBorder="1" applyAlignment="1" applyProtection="1">
      <alignment vertical="center" wrapText="1"/>
      <protection locked="0"/>
    </xf>
    <xf numFmtId="0" fontId="38" fillId="0" borderId="31" xfId="0" applyFont="1" applyBorder="1" applyAlignment="1" applyProtection="1">
      <alignment vertical="center" wrapText="1"/>
      <protection locked="0"/>
    </xf>
    <xf numFmtId="0" fontId="38" fillId="0" borderId="32" xfId="0" applyFont="1" applyBorder="1" applyAlignment="1" applyProtection="1">
      <alignment horizontal="center" vertical="center" wrapText="1"/>
      <protection locked="0"/>
    </xf>
    <xf numFmtId="0" fontId="38" fillId="0" borderId="33" xfId="0" applyFont="1" applyBorder="1" applyAlignment="1" applyProtection="1">
      <alignment horizontal="center" vertical="center" wrapText="1"/>
      <protection locked="0"/>
    </xf>
    <xf numFmtId="0" fontId="38" fillId="0" borderId="32" xfId="0" applyFont="1" applyBorder="1" applyAlignment="1" applyProtection="1">
      <alignment vertical="center" wrapText="1"/>
      <protection locked="0"/>
    </xf>
    <xf numFmtId="0" fontId="38" fillId="0" borderId="33" xfId="0" applyFont="1" applyBorder="1" applyAlignment="1" applyProtection="1">
      <alignment vertical="center" wrapText="1"/>
      <protection locked="0"/>
    </xf>
    <xf numFmtId="0" fontId="40" fillId="0" borderId="1" xfId="0" applyFont="1" applyBorder="1" applyAlignment="1" applyProtection="1">
      <alignment horizontal="left" vertical="center" wrapText="1"/>
      <protection locked="0"/>
    </xf>
    <xf numFmtId="0" fontId="41" fillId="0" borderId="1" xfId="0" applyFont="1" applyBorder="1" applyAlignment="1" applyProtection="1">
      <alignment horizontal="left" vertical="center" wrapText="1"/>
      <protection locked="0"/>
    </xf>
    <xf numFmtId="0" fontId="41" fillId="0" borderId="32" xfId="0" applyFont="1" applyBorder="1" applyAlignment="1" applyProtection="1">
      <alignment vertical="center" wrapText="1"/>
      <protection locked="0"/>
    </xf>
    <xf numFmtId="0" fontId="41" fillId="0" borderId="1" xfId="0" applyFont="1" applyBorder="1" applyAlignment="1" applyProtection="1">
      <alignment vertical="center" wrapText="1"/>
      <protection locked="0"/>
    </xf>
    <xf numFmtId="0" fontId="41" fillId="0" borderId="1" xfId="0" applyFont="1" applyBorder="1" applyAlignment="1" applyProtection="1">
      <alignment vertical="center"/>
      <protection locked="0"/>
    </xf>
    <xf numFmtId="0" fontId="41" fillId="0" borderId="1" xfId="0" applyFont="1" applyBorder="1" applyAlignment="1" applyProtection="1">
      <alignment horizontal="left" vertical="center"/>
      <protection locked="0"/>
    </xf>
    <xf numFmtId="49" fontId="41" fillId="0" borderId="1" xfId="0" applyNumberFormat="1" applyFont="1" applyBorder="1" applyAlignment="1" applyProtection="1">
      <alignment vertical="center" wrapText="1"/>
      <protection locked="0"/>
    </xf>
    <xf numFmtId="0" fontId="38" fillId="0" borderId="35" xfId="0" applyFont="1" applyBorder="1" applyAlignment="1" applyProtection="1">
      <alignment vertical="center" wrapText="1"/>
      <protection locked="0"/>
    </xf>
    <xf numFmtId="0" fontId="42" fillId="0" borderId="34" xfId="0" applyFont="1" applyBorder="1" applyAlignment="1" applyProtection="1">
      <alignment vertical="center" wrapText="1"/>
      <protection locked="0"/>
    </xf>
    <xf numFmtId="0" fontId="38" fillId="0" borderId="36" xfId="0" applyFont="1" applyBorder="1" applyAlignment="1" applyProtection="1">
      <alignment vertical="center" wrapText="1"/>
      <protection locked="0"/>
    </xf>
    <xf numFmtId="0" fontId="38" fillId="0" borderId="1" xfId="0" applyFont="1" applyBorder="1" applyAlignment="1" applyProtection="1">
      <alignment vertical="top"/>
      <protection locked="0"/>
    </xf>
    <xf numFmtId="0" fontId="38" fillId="0" borderId="0" xfId="0" applyFont="1" applyAlignment="1" applyProtection="1">
      <alignment vertical="top"/>
      <protection locked="0"/>
    </xf>
    <xf numFmtId="0" fontId="38" fillId="0" borderId="29" xfId="0" applyFont="1" applyBorder="1" applyAlignment="1" applyProtection="1">
      <alignment horizontal="left" vertical="center"/>
      <protection locked="0"/>
    </xf>
    <xf numFmtId="0" fontId="38" fillId="0" borderId="30" xfId="0" applyFont="1" applyBorder="1" applyAlignment="1" applyProtection="1">
      <alignment horizontal="left" vertical="center"/>
      <protection locked="0"/>
    </xf>
    <xf numFmtId="0" fontId="38" fillId="0" borderId="31" xfId="0" applyFont="1" applyBorder="1" applyAlignment="1" applyProtection="1">
      <alignment horizontal="left" vertical="center"/>
      <protection locked="0"/>
    </xf>
    <xf numFmtId="0" fontId="38" fillId="0" borderId="32" xfId="0" applyFont="1" applyBorder="1" applyAlignment="1" applyProtection="1">
      <alignment horizontal="left" vertical="center"/>
      <protection locked="0"/>
    </xf>
    <xf numFmtId="0" fontId="38" fillId="0" borderId="33"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43" fillId="0" borderId="0" xfId="0" applyFont="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40" fillId="0" borderId="34" xfId="0" applyFont="1" applyBorder="1" applyAlignment="1" applyProtection="1">
      <alignment horizontal="center" vertical="center"/>
      <protection locked="0"/>
    </xf>
    <xf numFmtId="0" fontId="43"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1" fillId="0" borderId="0" xfId="0" applyFont="1" applyAlignment="1" applyProtection="1">
      <alignment horizontal="left" vertical="center"/>
      <protection locked="0"/>
    </xf>
    <xf numFmtId="0" fontId="41" fillId="0" borderId="1" xfId="0" applyFont="1" applyBorder="1" applyAlignment="1" applyProtection="1">
      <alignment horizontal="center" vertical="center"/>
      <protection locked="0"/>
    </xf>
    <xf numFmtId="0" fontId="41" fillId="0" borderId="32" xfId="0" applyFont="1" applyBorder="1" applyAlignment="1" applyProtection="1">
      <alignment horizontal="left" vertical="center"/>
      <protection locked="0"/>
    </xf>
    <xf numFmtId="0" fontId="41" fillId="0" borderId="1" xfId="0" applyFont="1" applyFill="1" applyBorder="1" applyAlignment="1" applyProtection="1">
      <alignment horizontal="left" vertical="center"/>
      <protection locked="0"/>
    </xf>
    <xf numFmtId="0" fontId="41" fillId="0" borderId="1" xfId="0" applyFont="1" applyFill="1" applyBorder="1" applyAlignment="1" applyProtection="1">
      <alignment horizontal="center" vertical="center"/>
      <protection locked="0"/>
    </xf>
    <xf numFmtId="0" fontId="38" fillId="0" borderId="35"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8" fillId="0" borderId="1" xfId="0" applyFont="1" applyBorder="1" applyAlignment="1" applyProtection="1">
      <alignment horizontal="left" vertical="center" wrapText="1"/>
      <protection locked="0"/>
    </xf>
    <xf numFmtId="0" fontId="41" fillId="0" borderId="1" xfId="0" applyFont="1" applyBorder="1" applyAlignment="1" applyProtection="1">
      <alignment horizontal="center" vertical="center" wrapText="1"/>
      <protection locked="0"/>
    </xf>
    <xf numFmtId="0" fontId="38" fillId="0" borderId="29" xfId="0" applyFont="1" applyBorder="1" applyAlignment="1" applyProtection="1">
      <alignment horizontal="left" vertical="center" wrapText="1"/>
      <protection locked="0"/>
    </xf>
    <xf numFmtId="0" fontId="38" fillId="0" borderId="30" xfId="0" applyFont="1" applyBorder="1" applyAlignment="1" applyProtection="1">
      <alignment horizontal="left" vertical="center" wrapText="1"/>
      <protection locked="0"/>
    </xf>
    <xf numFmtId="0" fontId="38" fillId="0" borderId="31"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protection locked="0"/>
    </xf>
    <xf numFmtId="0" fontId="41" fillId="0" borderId="35" xfId="0" applyFont="1" applyBorder="1" applyAlignment="1" applyProtection="1">
      <alignment horizontal="left" vertical="center" wrapText="1"/>
      <protection locked="0"/>
    </xf>
    <xf numFmtId="0" fontId="41" fillId="0" borderId="34" xfId="0" applyFont="1" applyBorder="1" applyAlignment="1" applyProtection="1">
      <alignment horizontal="left" vertical="center" wrapText="1"/>
      <protection locked="0"/>
    </xf>
    <xf numFmtId="0" fontId="41" fillId="0" borderId="36" xfId="0" applyFont="1" applyBorder="1" applyAlignment="1" applyProtection="1">
      <alignment horizontal="left" vertical="center" wrapText="1"/>
      <protection locked="0"/>
    </xf>
    <xf numFmtId="0" fontId="41" fillId="0" borderId="1" xfId="0" applyFont="1" applyBorder="1" applyAlignment="1" applyProtection="1">
      <alignment horizontal="left" vertical="top"/>
      <protection locked="0"/>
    </xf>
    <xf numFmtId="0" fontId="41" fillId="0" borderId="1" xfId="0" applyFont="1" applyBorder="1" applyAlignment="1" applyProtection="1">
      <alignment horizontal="center" vertical="top"/>
      <protection locked="0"/>
    </xf>
    <xf numFmtId="0" fontId="41" fillId="0" borderId="35"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3" fillId="0" borderId="0" xfId="0" applyFont="1" applyAlignment="1" applyProtection="1">
      <alignment vertical="center"/>
      <protection locked="0"/>
    </xf>
    <xf numFmtId="0" fontId="40" fillId="0" borderId="1"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1"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0" fillId="0" borderId="34" xfId="0" applyFont="1" applyBorder="1" applyAlignment="1" applyProtection="1">
      <alignment horizontal="left"/>
      <protection locked="0"/>
    </xf>
    <xf numFmtId="0" fontId="43" fillId="0" borderId="34" xfId="0" applyFont="1" applyBorder="1" applyAlignment="1" applyProtection="1">
      <protection locked="0"/>
    </xf>
    <xf numFmtId="0" fontId="38" fillId="0" borderId="32" xfId="0" applyFont="1" applyBorder="1" applyAlignment="1" applyProtection="1">
      <alignment vertical="top"/>
      <protection locked="0"/>
    </xf>
    <xf numFmtId="0" fontId="38" fillId="0" borderId="33" xfId="0" applyFont="1" applyBorder="1" applyAlignment="1" applyProtection="1">
      <alignment vertical="top"/>
      <protection locked="0"/>
    </xf>
    <xf numFmtId="0" fontId="38"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top"/>
      <protection locked="0"/>
    </xf>
    <xf numFmtId="0" fontId="38" fillId="0" borderId="35" xfId="0" applyFont="1" applyBorder="1" applyAlignment="1" applyProtection="1">
      <alignment vertical="top"/>
      <protection locked="0"/>
    </xf>
    <xf numFmtId="0" fontId="38" fillId="0" borderId="34" xfId="0" applyFont="1" applyBorder="1" applyAlignment="1" applyProtection="1">
      <alignment vertical="top"/>
      <protection locked="0"/>
    </xf>
    <xf numFmtId="0" fontId="38" fillId="0" borderId="36" xfId="0" applyFont="1" applyBorder="1" applyAlignment="1" applyProtection="1">
      <alignment vertical="top"/>
      <protection locked="0"/>
    </xf>
    <xf numFmtId="4" fontId="7" fillId="0" borderId="0" xfId="0" applyNumberFormat="1" applyFont="1" applyAlignment="1" applyProtection="1">
      <alignment vertical="center"/>
    </xf>
    <xf numFmtId="0" fontId="7"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4" fontId="26" fillId="0" borderId="0" xfId="0" applyNumberFormat="1" applyFont="1" applyAlignment="1" applyProtection="1">
      <alignment horizontal="right" vertical="center"/>
    </xf>
    <xf numFmtId="0" fontId="29" fillId="0" borderId="0" xfId="0" applyFont="1" applyAlignment="1" applyProtection="1">
      <alignment horizontal="left" vertical="center" wrapText="1"/>
    </xf>
    <xf numFmtId="0" fontId="2" fillId="0" borderId="0" xfId="0" applyFont="1" applyAlignment="1" applyProtection="1">
      <alignment vertical="center"/>
    </xf>
    <xf numFmtId="0" fontId="21" fillId="0" borderId="15" xfId="0" applyFont="1" applyBorder="1" applyAlignment="1">
      <alignment horizontal="center" vertical="center"/>
    </xf>
    <xf numFmtId="0" fontId="21"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5" borderId="10" xfId="0" applyFont="1" applyFill="1" applyBorder="1" applyAlignment="1" applyProtection="1">
      <alignment horizontal="right" vertical="center"/>
    </xf>
    <xf numFmtId="0" fontId="25" fillId="0" borderId="0" xfId="0" applyFont="1" applyAlignment="1" applyProtection="1">
      <alignment horizontal="left" vertical="center" wrapText="1"/>
    </xf>
    <xf numFmtId="0" fontId="2" fillId="5" borderId="9" xfId="0" applyFont="1" applyFill="1" applyBorder="1" applyAlignment="1" applyProtection="1">
      <alignment horizontal="center"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8" fillId="0" borderId="0" xfId="0" applyNumberFormat="1" applyFont="1" applyBorder="1" applyAlignment="1" applyProtection="1">
      <alignment vertical="center"/>
    </xf>
    <xf numFmtId="0" fontId="3" fillId="0" borderId="0" xfId="0" applyFont="1" applyBorder="1" applyAlignment="1" applyProtection="1">
      <alignment horizontal="left" vertical="top" wrapText="1"/>
    </xf>
    <xf numFmtId="0" fontId="0" fillId="0" borderId="0" xfId="0" applyBorder="1" applyProtection="1"/>
    <xf numFmtId="0" fontId="18" fillId="0" borderId="0" xfId="0" applyFont="1" applyAlignment="1">
      <alignment horizontal="left" vertical="top" wrapText="1"/>
    </xf>
    <xf numFmtId="0" fontId="18" fillId="0" borderId="0" xfId="0" applyFont="1" applyAlignment="1">
      <alignment horizontal="lef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0" borderId="0" xfId="0"/>
    <xf numFmtId="0" fontId="2" fillId="0" borderId="0" xfId="0" applyFont="1" applyBorder="1" applyAlignment="1" applyProtection="1">
      <alignment horizontal="left" vertical="center"/>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9"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17" fillId="0" borderId="0" xfId="0" applyFont="1" applyAlignment="1" applyProtection="1">
      <alignment horizontal="left" vertical="center" wrapText="1"/>
    </xf>
    <xf numFmtId="0" fontId="17" fillId="0" borderId="0" xfId="0" applyFont="1" applyAlignment="1" applyProtection="1">
      <alignment horizontal="left" vertical="center"/>
    </xf>
    <xf numFmtId="0" fontId="0" fillId="0" borderId="0" xfId="0" applyFont="1" applyAlignment="1" applyProtection="1">
      <alignment vertical="center"/>
    </xf>
    <xf numFmtId="0" fontId="31" fillId="2" borderId="0" xfId="1" applyFont="1" applyFill="1" applyAlignment="1">
      <alignment vertical="center"/>
    </xf>
    <xf numFmtId="0" fontId="17" fillId="0" borderId="0" xfId="0" applyFont="1" applyBorder="1" applyAlignment="1" applyProtection="1">
      <alignment horizontal="left" vertical="center" wrapText="1"/>
    </xf>
    <xf numFmtId="0" fontId="17"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41" fillId="0" borderId="1" xfId="0" applyFont="1" applyBorder="1" applyAlignment="1" applyProtection="1">
      <alignment horizontal="left" vertical="center" wrapText="1"/>
      <protection locked="0"/>
    </xf>
    <xf numFmtId="0" fontId="39" fillId="0" borderId="1" xfId="0" applyFont="1" applyBorder="1" applyAlignment="1" applyProtection="1">
      <alignment horizontal="center" vertical="center" wrapText="1"/>
      <protection locked="0"/>
    </xf>
    <xf numFmtId="0" fontId="40" fillId="0" borderId="34" xfId="0" applyFont="1" applyBorder="1" applyAlignment="1" applyProtection="1">
      <alignment horizontal="left" wrapText="1"/>
      <protection locked="0"/>
    </xf>
    <xf numFmtId="49" fontId="41" fillId="0" borderId="1" xfId="0" applyNumberFormat="1" applyFont="1" applyBorder="1" applyAlignment="1" applyProtection="1">
      <alignment horizontal="left" vertical="center" wrapText="1"/>
      <protection locked="0"/>
    </xf>
    <xf numFmtId="0" fontId="39" fillId="0" borderId="1" xfId="0" applyFont="1" applyBorder="1" applyAlignment="1" applyProtection="1">
      <alignment horizontal="center" vertical="center"/>
      <protection locked="0"/>
    </xf>
    <xf numFmtId="0" fontId="40" fillId="0" borderId="34" xfId="0" applyFont="1" applyBorder="1" applyAlignment="1" applyProtection="1">
      <alignment horizontal="left"/>
      <protection locked="0"/>
    </xf>
    <xf numFmtId="0" fontId="41"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1"/>
  <sheetViews>
    <sheetView showGridLines="0" workbookViewId="0">
      <pane ySplit="1" topLeftCell="A31" activePane="bottomLeft" state="frozen"/>
      <selection pane="bottomLeft" activeCell="J54" sqref="J54:AF54"/>
    </sheetView>
  </sheetViews>
  <sheetFormatPr defaultRowHeight="12"/>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customWidth="1"/>
    <col min="44" max="44" width="11.7109375" customWidth="1"/>
    <col min="45" max="47" width="22.140625" hidden="1" customWidth="1"/>
    <col min="48" max="52" width="18.5703125" hidden="1" customWidth="1"/>
    <col min="53" max="53" width="16.42578125" hidden="1" customWidth="1"/>
    <col min="54" max="54" width="21.42578125" hidden="1" customWidth="1"/>
    <col min="55" max="56" width="16.42578125" hidden="1" customWidth="1"/>
    <col min="57" max="57" width="57" customWidth="1"/>
    <col min="71" max="91" width="9.140625" hidden="1"/>
  </cols>
  <sheetData>
    <row r="1" spans="1:74" ht="21.3"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 customHeight="1">
      <c r="AR2" s="370"/>
      <c r="AS2" s="370"/>
      <c r="AT2" s="370"/>
      <c r="AU2" s="370"/>
      <c r="AV2" s="370"/>
      <c r="AW2" s="370"/>
      <c r="AX2" s="370"/>
      <c r="AY2" s="370"/>
      <c r="AZ2" s="370"/>
      <c r="BA2" s="370"/>
      <c r="BB2" s="370"/>
      <c r="BC2" s="370"/>
      <c r="BD2" s="370"/>
      <c r="BE2" s="370"/>
      <c r="BS2" s="23" t="s">
        <v>8</v>
      </c>
      <c r="BT2" s="23" t="s">
        <v>9</v>
      </c>
    </row>
    <row r="3" spans="1:74" ht="6.9"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 customHeight="1">
      <c r="B5" s="27"/>
      <c r="C5" s="28"/>
      <c r="D5" s="33" t="s">
        <v>15</v>
      </c>
      <c r="E5" s="28"/>
      <c r="F5" s="28"/>
      <c r="G5" s="28"/>
      <c r="H5" s="28"/>
      <c r="I5" s="28"/>
      <c r="J5" s="28"/>
      <c r="K5" s="371" t="s">
        <v>16</v>
      </c>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28"/>
      <c r="AQ5" s="30"/>
      <c r="BE5" s="364" t="s">
        <v>17</v>
      </c>
      <c r="BS5" s="23" t="s">
        <v>8</v>
      </c>
    </row>
    <row r="6" spans="1:74" ht="36.9" customHeight="1">
      <c r="B6" s="27"/>
      <c r="C6" s="28"/>
      <c r="D6" s="35" t="s">
        <v>18</v>
      </c>
      <c r="E6" s="28"/>
      <c r="F6" s="28"/>
      <c r="G6" s="28"/>
      <c r="H6" s="28"/>
      <c r="I6" s="28"/>
      <c r="J6" s="28"/>
      <c r="K6" s="362" t="s">
        <v>19</v>
      </c>
      <c r="L6" s="363"/>
      <c r="M6" s="363"/>
      <c r="N6" s="363"/>
      <c r="O6" s="363"/>
      <c r="P6" s="363"/>
      <c r="Q6" s="363"/>
      <c r="R6" s="363"/>
      <c r="S6" s="363"/>
      <c r="T6" s="363"/>
      <c r="U6" s="363"/>
      <c r="V6" s="363"/>
      <c r="W6" s="363"/>
      <c r="X6" s="363"/>
      <c r="Y6" s="363"/>
      <c r="Z6" s="363"/>
      <c r="AA6" s="363"/>
      <c r="AB6" s="363"/>
      <c r="AC6" s="363"/>
      <c r="AD6" s="363"/>
      <c r="AE6" s="363"/>
      <c r="AF6" s="363"/>
      <c r="AG6" s="363"/>
      <c r="AH6" s="363"/>
      <c r="AI6" s="363"/>
      <c r="AJ6" s="363"/>
      <c r="AK6" s="363"/>
      <c r="AL6" s="363"/>
      <c r="AM6" s="363"/>
      <c r="AN6" s="363"/>
      <c r="AO6" s="363"/>
      <c r="AP6" s="28"/>
      <c r="AQ6" s="30"/>
      <c r="BE6" s="365"/>
      <c r="BS6" s="23" t="s">
        <v>8</v>
      </c>
    </row>
    <row r="7" spans="1:74" ht="14.4"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21</v>
      </c>
      <c r="AO7" s="28"/>
      <c r="AP7" s="28"/>
      <c r="AQ7" s="30"/>
      <c r="BE7" s="365"/>
      <c r="BS7" s="23" t="s">
        <v>8</v>
      </c>
    </row>
    <row r="8" spans="1:74" ht="14.4" customHeight="1">
      <c r="B8" s="27"/>
      <c r="C8" s="28"/>
      <c r="D8" s="36"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25</v>
      </c>
      <c r="AL8" s="28"/>
      <c r="AM8" s="28"/>
      <c r="AN8" s="37" t="s">
        <v>26</v>
      </c>
      <c r="AO8" s="28"/>
      <c r="AP8" s="28"/>
      <c r="AQ8" s="30"/>
      <c r="BE8" s="365"/>
      <c r="BS8" s="23" t="s">
        <v>8</v>
      </c>
    </row>
    <row r="9" spans="1:74"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65"/>
      <c r="BS9" s="23" t="s">
        <v>8</v>
      </c>
    </row>
    <row r="10" spans="1:74" ht="14.4" customHeight="1">
      <c r="B10" s="27"/>
      <c r="C10" s="28"/>
      <c r="D10" s="36"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28</v>
      </c>
      <c r="AL10" s="28"/>
      <c r="AM10" s="28"/>
      <c r="AN10" s="34" t="s">
        <v>21</v>
      </c>
      <c r="AO10" s="28"/>
      <c r="AP10" s="28"/>
      <c r="AQ10" s="30"/>
      <c r="BE10" s="365"/>
      <c r="BS10" s="23" t="s">
        <v>8</v>
      </c>
    </row>
    <row r="11" spans="1:74" ht="18.45"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30</v>
      </c>
      <c r="AL11" s="28"/>
      <c r="AM11" s="28"/>
      <c r="AN11" s="34" t="s">
        <v>21</v>
      </c>
      <c r="AO11" s="28"/>
      <c r="AP11" s="28"/>
      <c r="AQ11" s="30"/>
      <c r="BE11" s="365"/>
      <c r="BS11" s="23" t="s">
        <v>8</v>
      </c>
    </row>
    <row r="12" spans="1:74" ht="6.9"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65"/>
      <c r="BS12" s="23" t="s">
        <v>8</v>
      </c>
    </row>
    <row r="13" spans="1:74" ht="14.4" customHeight="1">
      <c r="B13" s="27"/>
      <c r="C13" s="28"/>
      <c r="D13" s="36"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28</v>
      </c>
      <c r="AL13" s="28"/>
      <c r="AM13" s="28"/>
      <c r="AN13" s="38" t="s">
        <v>32</v>
      </c>
      <c r="AO13" s="28"/>
      <c r="AP13" s="28"/>
      <c r="AQ13" s="30"/>
      <c r="BE13" s="365"/>
      <c r="BS13" s="23" t="s">
        <v>8</v>
      </c>
    </row>
    <row r="14" spans="1:74" ht="13.2">
      <c r="B14" s="27"/>
      <c r="C14" s="28"/>
      <c r="D14" s="28"/>
      <c r="E14" s="372" t="s">
        <v>32</v>
      </c>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6" t="s">
        <v>30</v>
      </c>
      <c r="AL14" s="28"/>
      <c r="AM14" s="28"/>
      <c r="AN14" s="38" t="s">
        <v>32</v>
      </c>
      <c r="AO14" s="28"/>
      <c r="AP14" s="28"/>
      <c r="AQ14" s="30"/>
      <c r="BE14" s="365"/>
      <c r="BS14" s="23" t="s">
        <v>8</v>
      </c>
    </row>
    <row r="15" spans="1:74" ht="6.9"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65"/>
      <c r="BS15" s="23" t="s">
        <v>6</v>
      </c>
    </row>
    <row r="16" spans="1:74" ht="14.4" customHeight="1">
      <c r="B16" s="27"/>
      <c r="C16" s="28"/>
      <c r="D16" s="36"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28</v>
      </c>
      <c r="AL16" s="28"/>
      <c r="AM16" s="28"/>
      <c r="AN16" s="34" t="s">
        <v>21</v>
      </c>
      <c r="AO16" s="28"/>
      <c r="AP16" s="28"/>
      <c r="AQ16" s="30"/>
      <c r="BE16" s="365"/>
      <c r="BS16" s="23" t="s">
        <v>6</v>
      </c>
    </row>
    <row r="17" spans="2:71" ht="18.45"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30</v>
      </c>
      <c r="AL17" s="28"/>
      <c r="AM17" s="28"/>
      <c r="AN17" s="34" t="s">
        <v>21</v>
      </c>
      <c r="AO17" s="28"/>
      <c r="AP17" s="28"/>
      <c r="AQ17" s="30"/>
      <c r="BE17" s="365"/>
      <c r="BS17" s="23" t="s">
        <v>35</v>
      </c>
    </row>
    <row r="18" spans="2:71" ht="6.9"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65"/>
      <c r="BS18" s="23" t="s">
        <v>8</v>
      </c>
    </row>
    <row r="19" spans="2:71" ht="14.4" customHeight="1">
      <c r="B19" s="27"/>
      <c r="C19" s="28"/>
      <c r="D19" s="36"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65"/>
      <c r="BS19" s="23" t="s">
        <v>8</v>
      </c>
    </row>
    <row r="20" spans="2:71" ht="151.19999999999999" customHeight="1">
      <c r="B20" s="27"/>
      <c r="C20" s="28"/>
      <c r="D20" s="28"/>
      <c r="E20" s="374" t="s">
        <v>37</v>
      </c>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28"/>
      <c r="AP20" s="28"/>
      <c r="AQ20" s="30"/>
      <c r="BE20" s="365"/>
      <c r="BS20" s="23" t="s">
        <v>6</v>
      </c>
    </row>
    <row r="21" spans="2:71" ht="6.9"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65"/>
    </row>
    <row r="22" spans="2:71" ht="6.9"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65"/>
    </row>
    <row r="23" spans="2:71" s="1" customFormat="1" ht="25.95" customHeight="1">
      <c r="B23" s="40"/>
      <c r="C23" s="41"/>
      <c r="D23" s="42" t="s">
        <v>38</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75">
        <f>ROUND(AG51,2)</f>
        <v>0</v>
      </c>
      <c r="AL23" s="376"/>
      <c r="AM23" s="376"/>
      <c r="AN23" s="376"/>
      <c r="AO23" s="376"/>
      <c r="AP23" s="41"/>
      <c r="AQ23" s="44"/>
      <c r="BE23" s="365"/>
    </row>
    <row r="24" spans="2:71" s="1" customFormat="1" ht="6.9"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65"/>
    </row>
    <row r="25" spans="2:71" s="1" customFormat="1">
      <c r="B25" s="40"/>
      <c r="C25" s="41"/>
      <c r="D25" s="41"/>
      <c r="E25" s="41"/>
      <c r="F25" s="41"/>
      <c r="G25" s="41"/>
      <c r="H25" s="41"/>
      <c r="I25" s="41"/>
      <c r="J25" s="41"/>
      <c r="K25" s="41"/>
      <c r="L25" s="377" t="s">
        <v>39</v>
      </c>
      <c r="M25" s="377"/>
      <c r="N25" s="377"/>
      <c r="O25" s="377"/>
      <c r="P25" s="41"/>
      <c r="Q25" s="41"/>
      <c r="R25" s="41"/>
      <c r="S25" s="41"/>
      <c r="T25" s="41"/>
      <c r="U25" s="41"/>
      <c r="V25" s="41"/>
      <c r="W25" s="377" t="s">
        <v>40</v>
      </c>
      <c r="X25" s="377"/>
      <c r="Y25" s="377"/>
      <c r="Z25" s="377"/>
      <c r="AA25" s="377"/>
      <c r="AB25" s="377"/>
      <c r="AC25" s="377"/>
      <c r="AD25" s="377"/>
      <c r="AE25" s="377"/>
      <c r="AF25" s="41"/>
      <c r="AG25" s="41"/>
      <c r="AH25" s="41"/>
      <c r="AI25" s="41"/>
      <c r="AJ25" s="41"/>
      <c r="AK25" s="377" t="s">
        <v>41</v>
      </c>
      <c r="AL25" s="377"/>
      <c r="AM25" s="377"/>
      <c r="AN25" s="377"/>
      <c r="AO25" s="377"/>
      <c r="AP25" s="41"/>
      <c r="AQ25" s="44"/>
      <c r="BE25" s="365"/>
    </row>
    <row r="26" spans="2:71" s="2" customFormat="1" ht="14.4" customHeight="1">
      <c r="B26" s="46"/>
      <c r="C26" s="47"/>
      <c r="D26" s="48" t="s">
        <v>42</v>
      </c>
      <c r="E26" s="47"/>
      <c r="F26" s="48" t="s">
        <v>43</v>
      </c>
      <c r="G26" s="47"/>
      <c r="H26" s="47"/>
      <c r="I26" s="47"/>
      <c r="J26" s="47"/>
      <c r="K26" s="47"/>
      <c r="L26" s="359">
        <v>0.21</v>
      </c>
      <c r="M26" s="360"/>
      <c r="N26" s="360"/>
      <c r="O26" s="360"/>
      <c r="P26" s="47"/>
      <c r="Q26" s="47"/>
      <c r="R26" s="47"/>
      <c r="S26" s="47"/>
      <c r="T26" s="47"/>
      <c r="U26" s="47"/>
      <c r="V26" s="47"/>
      <c r="W26" s="361">
        <f>ROUND(AZ51,2)</f>
        <v>0</v>
      </c>
      <c r="X26" s="360"/>
      <c r="Y26" s="360"/>
      <c r="Z26" s="360"/>
      <c r="AA26" s="360"/>
      <c r="AB26" s="360"/>
      <c r="AC26" s="360"/>
      <c r="AD26" s="360"/>
      <c r="AE26" s="360"/>
      <c r="AF26" s="47"/>
      <c r="AG26" s="47"/>
      <c r="AH26" s="47"/>
      <c r="AI26" s="47"/>
      <c r="AJ26" s="47"/>
      <c r="AK26" s="361">
        <f>ROUND(AV51,2)</f>
        <v>0</v>
      </c>
      <c r="AL26" s="360"/>
      <c r="AM26" s="360"/>
      <c r="AN26" s="360"/>
      <c r="AO26" s="360"/>
      <c r="AP26" s="47"/>
      <c r="AQ26" s="49"/>
      <c r="BE26" s="365"/>
    </row>
    <row r="27" spans="2:71" s="2" customFormat="1" ht="14.4" customHeight="1">
      <c r="B27" s="46"/>
      <c r="C27" s="47"/>
      <c r="D27" s="47"/>
      <c r="E27" s="47"/>
      <c r="F27" s="48" t="s">
        <v>44</v>
      </c>
      <c r="G27" s="47"/>
      <c r="H27" s="47"/>
      <c r="I27" s="47"/>
      <c r="J27" s="47"/>
      <c r="K27" s="47"/>
      <c r="L27" s="359">
        <v>0.15</v>
      </c>
      <c r="M27" s="360"/>
      <c r="N27" s="360"/>
      <c r="O27" s="360"/>
      <c r="P27" s="47"/>
      <c r="Q27" s="47"/>
      <c r="R27" s="47"/>
      <c r="S27" s="47"/>
      <c r="T27" s="47"/>
      <c r="U27" s="47"/>
      <c r="V27" s="47"/>
      <c r="W27" s="361">
        <f>ROUND(BA51,2)</f>
        <v>0</v>
      </c>
      <c r="X27" s="360"/>
      <c r="Y27" s="360"/>
      <c r="Z27" s="360"/>
      <c r="AA27" s="360"/>
      <c r="AB27" s="360"/>
      <c r="AC27" s="360"/>
      <c r="AD27" s="360"/>
      <c r="AE27" s="360"/>
      <c r="AF27" s="47"/>
      <c r="AG27" s="47"/>
      <c r="AH27" s="47"/>
      <c r="AI27" s="47"/>
      <c r="AJ27" s="47"/>
      <c r="AK27" s="361">
        <f>ROUND(AW51,2)</f>
        <v>0</v>
      </c>
      <c r="AL27" s="360"/>
      <c r="AM27" s="360"/>
      <c r="AN27" s="360"/>
      <c r="AO27" s="360"/>
      <c r="AP27" s="47"/>
      <c r="AQ27" s="49"/>
      <c r="BE27" s="365"/>
    </row>
    <row r="28" spans="2:71" s="2" customFormat="1" ht="14.4" hidden="1" customHeight="1">
      <c r="B28" s="46"/>
      <c r="C28" s="47"/>
      <c r="D28" s="47"/>
      <c r="E28" s="47"/>
      <c r="F28" s="48" t="s">
        <v>45</v>
      </c>
      <c r="G28" s="47"/>
      <c r="H28" s="47"/>
      <c r="I28" s="47"/>
      <c r="J28" s="47"/>
      <c r="K28" s="47"/>
      <c r="L28" s="359">
        <v>0.21</v>
      </c>
      <c r="M28" s="360"/>
      <c r="N28" s="360"/>
      <c r="O28" s="360"/>
      <c r="P28" s="47"/>
      <c r="Q28" s="47"/>
      <c r="R28" s="47"/>
      <c r="S28" s="47"/>
      <c r="T28" s="47"/>
      <c r="U28" s="47"/>
      <c r="V28" s="47"/>
      <c r="W28" s="361">
        <f>ROUND(BB51,2)</f>
        <v>0</v>
      </c>
      <c r="X28" s="360"/>
      <c r="Y28" s="360"/>
      <c r="Z28" s="360"/>
      <c r="AA28" s="360"/>
      <c r="AB28" s="360"/>
      <c r="AC28" s="360"/>
      <c r="AD28" s="360"/>
      <c r="AE28" s="360"/>
      <c r="AF28" s="47"/>
      <c r="AG28" s="47"/>
      <c r="AH28" s="47"/>
      <c r="AI28" s="47"/>
      <c r="AJ28" s="47"/>
      <c r="AK28" s="361">
        <v>0</v>
      </c>
      <c r="AL28" s="360"/>
      <c r="AM28" s="360"/>
      <c r="AN28" s="360"/>
      <c r="AO28" s="360"/>
      <c r="AP28" s="47"/>
      <c r="AQ28" s="49"/>
      <c r="BE28" s="365"/>
    </row>
    <row r="29" spans="2:71" s="2" customFormat="1" ht="14.4" hidden="1" customHeight="1">
      <c r="B29" s="46"/>
      <c r="C29" s="47"/>
      <c r="D29" s="47"/>
      <c r="E29" s="47"/>
      <c r="F29" s="48" t="s">
        <v>46</v>
      </c>
      <c r="G29" s="47"/>
      <c r="H29" s="47"/>
      <c r="I29" s="47"/>
      <c r="J29" s="47"/>
      <c r="K29" s="47"/>
      <c r="L29" s="359">
        <v>0.15</v>
      </c>
      <c r="M29" s="360"/>
      <c r="N29" s="360"/>
      <c r="O29" s="360"/>
      <c r="P29" s="47"/>
      <c r="Q29" s="47"/>
      <c r="R29" s="47"/>
      <c r="S29" s="47"/>
      <c r="T29" s="47"/>
      <c r="U29" s="47"/>
      <c r="V29" s="47"/>
      <c r="W29" s="361">
        <f>ROUND(BC51,2)</f>
        <v>0</v>
      </c>
      <c r="X29" s="360"/>
      <c r="Y29" s="360"/>
      <c r="Z29" s="360"/>
      <c r="AA29" s="360"/>
      <c r="AB29" s="360"/>
      <c r="AC29" s="360"/>
      <c r="AD29" s="360"/>
      <c r="AE29" s="360"/>
      <c r="AF29" s="47"/>
      <c r="AG29" s="47"/>
      <c r="AH29" s="47"/>
      <c r="AI29" s="47"/>
      <c r="AJ29" s="47"/>
      <c r="AK29" s="361">
        <v>0</v>
      </c>
      <c r="AL29" s="360"/>
      <c r="AM29" s="360"/>
      <c r="AN29" s="360"/>
      <c r="AO29" s="360"/>
      <c r="AP29" s="47"/>
      <c r="AQ29" s="49"/>
      <c r="BE29" s="365"/>
    </row>
    <row r="30" spans="2:71" s="2" customFormat="1" ht="14.4" hidden="1" customHeight="1">
      <c r="B30" s="46"/>
      <c r="C30" s="47"/>
      <c r="D30" s="47"/>
      <c r="E30" s="47"/>
      <c r="F30" s="48" t="s">
        <v>47</v>
      </c>
      <c r="G30" s="47"/>
      <c r="H30" s="47"/>
      <c r="I30" s="47"/>
      <c r="J30" s="47"/>
      <c r="K30" s="47"/>
      <c r="L30" s="359">
        <v>0</v>
      </c>
      <c r="M30" s="360"/>
      <c r="N30" s="360"/>
      <c r="O30" s="360"/>
      <c r="P30" s="47"/>
      <c r="Q30" s="47"/>
      <c r="R30" s="47"/>
      <c r="S30" s="47"/>
      <c r="T30" s="47"/>
      <c r="U30" s="47"/>
      <c r="V30" s="47"/>
      <c r="W30" s="361">
        <f>ROUND(BD51,2)</f>
        <v>0</v>
      </c>
      <c r="X30" s="360"/>
      <c r="Y30" s="360"/>
      <c r="Z30" s="360"/>
      <c r="AA30" s="360"/>
      <c r="AB30" s="360"/>
      <c r="AC30" s="360"/>
      <c r="AD30" s="360"/>
      <c r="AE30" s="360"/>
      <c r="AF30" s="47"/>
      <c r="AG30" s="47"/>
      <c r="AH30" s="47"/>
      <c r="AI30" s="47"/>
      <c r="AJ30" s="47"/>
      <c r="AK30" s="361">
        <v>0</v>
      </c>
      <c r="AL30" s="360"/>
      <c r="AM30" s="360"/>
      <c r="AN30" s="360"/>
      <c r="AO30" s="360"/>
      <c r="AP30" s="47"/>
      <c r="AQ30" s="49"/>
      <c r="BE30" s="365"/>
    </row>
    <row r="31" spans="2:71" s="1" customFormat="1" ht="6.9"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65"/>
    </row>
    <row r="32" spans="2:71" s="1" customFormat="1" ht="25.95" customHeight="1">
      <c r="B32" s="40"/>
      <c r="C32" s="50"/>
      <c r="D32" s="51" t="s">
        <v>48</v>
      </c>
      <c r="E32" s="52"/>
      <c r="F32" s="52"/>
      <c r="G32" s="52"/>
      <c r="H32" s="52"/>
      <c r="I32" s="52"/>
      <c r="J32" s="52"/>
      <c r="K32" s="52"/>
      <c r="L32" s="52"/>
      <c r="M32" s="52"/>
      <c r="N32" s="52"/>
      <c r="O32" s="52"/>
      <c r="P32" s="52"/>
      <c r="Q32" s="52"/>
      <c r="R32" s="52"/>
      <c r="S32" s="52"/>
      <c r="T32" s="53" t="s">
        <v>49</v>
      </c>
      <c r="U32" s="52"/>
      <c r="V32" s="52"/>
      <c r="W32" s="52"/>
      <c r="X32" s="366" t="s">
        <v>50</v>
      </c>
      <c r="Y32" s="367"/>
      <c r="Z32" s="367"/>
      <c r="AA32" s="367"/>
      <c r="AB32" s="367"/>
      <c r="AC32" s="52"/>
      <c r="AD32" s="52"/>
      <c r="AE32" s="52"/>
      <c r="AF32" s="52"/>
      <c r="AG32" s="52"/>
      <c r="AH32" s="52"/>
      <c r="AI32" s="52"/>
      <c r="AJ32" s="52"/>
      <c r="AK32" s="368">
        <f>SUM(AK23:AK30)</f>
        <v>0</v>
      </c>
      <c r="AL32" s="367"/>
      <c r="AM32" s="367"/>
      <c r="AN32" s="367"/>
      <c r="AO32" s="369"/>
      <c r="AP32" s="50"/>
      <c r="AQ32" s="54"/>
      <c r="BE32" s="365"/>
    </row>
    <row r="33" spans="2:56" s="1" customFormat="1" ht="6.9"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 customHeight="1">
      <c r="B39" s="40"/>
      <c r="C39" s="61" t="s">
        <v>51</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 customHeight="1">
      <c r="B41" s="63"/>
      <c r="C41" s="64" t="s">
        <v>15</v>
      </c>
      <c r="D41" s="65"/>
      <c r="E41" s="65"/>
      <c r="F41" s="65"/>
      <c r="G41" s="65"/>
      <c r="H41" s="65"/>
      <c r="I41" s="65"/>
      <c r="J41" s="65"/>
      <c r="K41" s="65"/>
      <c r="L41" s="65" t="str">
        <f>K5</f>
        <v>2018-58</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 customHeight="1">
      <c r="B42" s="67"/>
      <c r="C42" s="68" t="s">
        <v>18</v>
      </c>
      <c r="D42" s="69"/>
      <c r="E42" s="69"/>
      <c r="F42" s="69"/>
      <c r="G42" s="69"/>
      <c r="H42" s="69"/>
      <c r="I42" s="69"/>
      <c r="J42" s="69"/>
      <c r="K42" s="69"/>
      <c r="L42" s="353" t="str">
        <f>K6</f>
        <v>Požární zbrojnice Habartov</v>
      </c>
      <c r="M42" s="354"/>
      <c r="N42" s="354"/>
      <c r="O42" s="354"/>
      <c r="P42" s="354"/>
      <c r="Q42" s="354"/>
      <c r="R42" s="354"/>
      <c r="S42" s="354"/>
      <c r="T42" s="354"/>
      <c r="U42" s="354"/>
      <c r="V42" s="354"/>
      <c r="W42" s="354"/>
      <c r="X42" s="354"/>
      <c r="Y42" s="354"/>
      <c r="Z42" s="354"/>
      <c r="AA42" s="354"/>
      <c r="AB42" s="354"/>
      <c r="AC42" s="354"/>
      <c r="AD42" s="354"/>
      <c r="AE42" s="354"/>
      <c r="AF42" s="354"/>
      <c r="AG42" s="354"/>
      <c r="AH42" s="354"/>
      <c r="AI42" s="354"/>
      <c r="AJ42" s="354"/>
      <c r="AK42" s="354"/>
      <c r="AL42" s="354"/>
      <c r="AM42" s="354"/>
      <c r="AN42" s="354"/>
      <c r="AO42" s="354"/>
      <c r="AP42" s="69"/>
      <c r="AQ42" s="69"/>
      <c r="AR42" s="70"/>
    </row>
    <row r="43" spans="2:56" s="1" customFormat="1" ht="6.9"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3.2">
      <c r="B44" s="40"/>
      <c r="C44" s="64" t="s">
        <v>23</v>
      </c>
      <c r="D44" s="62"/>
      <c r="E44" s="62"/>
      <c r="F44" s="62"/>
      <c r="G44" s="62"/>
      <c r="H44" s="62"/>
      <c r="I44" s="62"/>
      <c r="J44" s="62"/>
      <c r="K44" s="62"/>
      <c r="L44" s="71" t="str">
        <f>IF(K8="","",K8)</f>
        <v>Nám. Přátelství 112, 357 09 Habartov</v>
      </c>
      <c r="M44" s="62"/>
      <c r="N44" s="62"/>
      <c r="O44" s="62"/>
      <c r="P44" s="62"/>
      <c r="Q44" s="62"/>
      <c r="R44" s="62"/>
      <c r="S44" s="62"/>
      <c r="T44" s="62"/>
      <c r="U44" s="62"/>
      <c r="V44" s="62"/>
      <c r="W44" s="62"/>
      <c r="X44" s="62"/>
      <c r="Y44" s="62"/>
      <c r="Z44" s="62"/>
      <c r="AA44" s="62"/>
      <c r="AB44" s="62"/>
      <c r="AC44" s="62"/>
      <c r="AD44" s="62"/>
      <c r="AE44" s="62"/>
      <c r="AF44" s="62"/>
      <c r="AG44" s="62"/>
      <c r="AH44" s="62"/>
      <c r="AI44" s="64" t="s">
        <v>25</v>
      </c>
      <c r="AJ44" s="62"/>
      <c r="AK44" s="62"/>
      <c r="AL44" s="62"/>
      <c r="AM44" s="355" t="str">
        <f>IF(AN8= "","",AN8)</f>
        <v>25. 10. 2018</v>
      </c>
      <c r="AN44" s="355"/>
      <c r="AO44" s="62"/>
      <c r="AP44" s="62"/>
      <c r="AQ44" s="62"/>
      <c r="AR44" s="60"/>
    </row>
    <row r="45" spans="2:56" s="1" customFormat="1" ht="6.9"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3.2">
      <c r="B46" s="40"/>
      <c r="C46" s="64" t="s">
        <v>27</v>
      </c>
      <c r="D46" s="62"/>
      <c r="E46" s="62"/>
      <c r="F46" s="62"/>
      <c r="G46" s="62"/>
      <c r="H46" s="62"/>
      <c r="I46" s="62"/>
      <c r="J46" s="62"/>
      <c r="K46" s="62"/>
      <c r="L46" s="65" t="str">
        <f>IF(E11= "","",E11)</f>
        <v xml:space="preserve"> </v>
      </c>
      <c r="M46" s="62"/>
      <c r="N46" s="62"/>
      <c r="O46" s="62"/>
      <c r="P46" s="62"/>
      <c r="Q46" s="62"/>
      <c r="R46" s="62"/>
      <c r="S46" s="62"/>
      <c r="T46" s="62"/>
      <c r="U46" s="62"/>
      <c r="V46" s="62"/>
      <c r="W46" s="62"/>
      <c r="X46" s="62"/>
      <c r="Y46" s="62"/>
      <c r="Z46" s="62"/>
      <c r="AA46" s="62"/>
      <c r="AB46" s="62"/>
      <c r="AC46" s="62"/>
      <c r="AD46" s="62"/>
      <c r="AE46" s="62"/>
      <c r="AF46" s="62"/>
      <c r="AG46" s="62"/>
      <c r="AH46" s="62"/>
      <c r="AI46" s="64" t="s">
        <v>33</v>
      </c>
      <c r="AJ46" s="62"/>
      <c r="AK46" s="62"/>
      <c r="AL46" s="62"/>
      <c r="AM46" s="344" t="str">
        <f>IF(E17="","",E17)</f>
        <v>Ing. Šárka Dubská, Pod Strání 7, 362 63 Dalovice</v>
      </c>
      <c r="AN46" s="344"/>
      <c r="AO46" s="344"/>
      <c r="AP46" s="344"/>
      <c r="AQ46" s="62"/>
      <c r="AR46" s="60"/>
      <c r="AS46" s="345" t="s">
        <v>52</v>
      </c>
      <c r="AT46" s="346"/>
      <c r="AU46" s="73"/>
      <c r="AV46" s="73"/>
      <c r="AW46" s="73"/>
      <c r="AX46" s="73"/>
      <c r="AY46" s="73"/>
      <c r="AZ46" s="73"/>
      <c r="BA46" s="73"/>
      <c r="BB46" s="73"/>
      <c r="BC46" s="73"/>
      <c r="BD46" s="74"/>
    </row>
    <row r="47" spans="2:56" s="1" customFormat="1" ht="13.2">
      <c r="B47" s="40"/>
      <c r="C47" s="64" t="s">
        <v>31</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47"/>
      <c r="AT47" s="348"/>
      <c r="AU47" s="75"/>
      <c r="AV47" s="75"/>
      <c r="AW47" s="75"/>
      <c r="AX47" s="75"/>
      <c r="AY47" s="75"/>
      <c r="AZ47" s="75"/>
      <c r="BA47" s="75"/>
      <c r="BB47" s="75"/>
      <c r="BC47" s="75"/>
      <c r="BD47" s="76"/>
    </row>
    <row r="48" spans="2:56" s="1" customFormat="1" ht="10.8"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49"/>
      <c r="AT48" s="350"/>
      <c r="AU48" s="41"/>
      <c r="AV48" s="41"/>
      <c r="AW48" s="41"/>
      <c r="AX48" s="41"/>
      <c r="AY48" s="41"/>
      <c r="AZ48" s="41"/>
      <c r="BA48" s="41"/>
      <c r="BB48" s="41"/>
      <c r="BC48" s="41"/>
      <c r="BD48" s="77"/>
    </row>
    <row r="49" spans="1:91" s="1" customFormat="1" ht="29.25" customHeight="1">
      <c r="B49" s="40"/>
      <c r="C49" s="358" t="s">
        <v>53</v>
      </c>
      <c r="D49" s="352"/>
      <c r="E49" s="352"/>
      <c r="F49" s="352"/>
      <c r="G49" s="352"/>
      <c r="H49" s="78"/>
      <c r="I49" s="351" t="s">
        <v>54</v>
      </c>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c r="AG49" s="356" t="s">
        <v>55</v>
      </c>
      <c r="AH49" s="352"/>
      <c r="AI49" s="352"/>
      <c r="AJ49" s="352"/>
      <c r="AK49" s="352"/>
      <c r="AL49" s="352"/>
      <c r="AM49" s="352"/>
      <c r="AN49" s="351" t="s">
        <v>56</v>
      </c>
      <c r="AO49" s="352"/>
      <c r="AP49" s="352"/>
      <c r="AQ49" s="79" t="s">
        <v>57</v>
      </c>
      <c r="AR49" s="60"/>
      <c r="AS49" s="80" t="s">
        <v>58</v>
      </c>
      <c r="AT49" s="81" t="s">
        <v>59</v>
      </c>
      <c r="AU49" s="81" t="s">
        <v>60</v>
      </c>
      <c r="AV49" s="81" t="s">
        <v>61</v>
      </c>
      <c r="AW49" s="81" t="s">
        <v>62</v>
      </c>
      <c r="AX49" s="81" t="s">
        <v>63</v>
      </c>
      <c r="AY49" s="81" t="s">
        <v>64</v>
      </c>
      <c r="AZ49" s="81" t="s">
        <v>65</v>
      </c>
      <c r="BA49" s="81" t="s">
        <v>66</v>
      </c>
      <c r="BB49" s="81" t="s">
        <v>67</v>
      </c>
      <c r="BC49" s="81" t="s">
        <v>68</v>
      </c>
      <c r="BD49" s="82" t="s">
        <v>69</v>
      </c>
    </row>
    <row r="50" spans="1:91" s="1" customFormat="1" ht="10.8"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 customHeight="1">
      <c r="B51" s="67"/>
      <c r="C51" s="86" t="s">
        <v>70</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38">
        <f>ROUND(AG52+SUM(AG53:AG55),2)</f>
        <v>0</v>
      </c>
      <c r="AH51" s="338"/>
      <c r="AI51" s="338"/>
      <c r="AJ51" s="338"/>
      <c r="AK51" s="338"/>
      <c r="AL51" s="338"/>
      <c r="AM51" s="338"/>
      <c r="AN51" s="339">
        <f t="shared" ref="AN51:AN59" si="0">SUM(AG51,AT51)</f>
        <v>0</v>
      </c>
      <c r="AO51" s="339"/>
      <c r="AP51" s="339"/>
      <c r="AQ51" s="88" t="s">
        <v>21</v>
      </c>
      <c r="AR51" s="70"/>
      <c r="AS51" s="89">
        <f>ROUND(AS52+SUM(AS53:AS55),2)</f>
        <v>0</v>
      </c>
      <c r="AT51" s="90">
        <f t="shared" ref="AT51:AT59" si="1">ROUND(SUM(AV51:AW51),2)</f>
        <v>0</v>
      </c>
      <c r="AU51" s="91">
        <f>ROUND(AU52+SUM(AU53:AU55),5)</f>
        <v>0</v>
      </c>
      <c r="AV51" s="90">
        <f>ROUND(AZ51*L26,2)</f>
        <v>0</v>
      </c>
      <c r="AW51" s="90">
        <f>ROUND(BA51*L27,2)</f>
        <v>0</v>
      </c>
      <c r="AX51" s="90">
        <f>ROUND(BB51*L26,2)</f>
        <v>0</v>
      </c>
      <c r="AY51" s="90">
        <f>ROUND(BC51*L27,2)</f>
        <v>0</v>
      </c>
      <c r="AZ51" s="90">
        <f>ROUND(AZ52+SUM(AZ53:AZ55),2)</f>
        <v>0</v>
      </c>
      <c r="BA51" s="90">
        <f>ROUND(BA52+SUM(BA53:BA55),2)</f>
        <v>0</v>
      </c>
      <c r="BB51" s="90">
        <f>ROUND(BB52+SUM(BB53:BB55),2)</f>
        <v>0</v>
      </c>
      <c r="BC51" s="90">
        <f>ROUND(BC52+SUM(BC53:BC55),2)</f>
        <v>0</v>
      </c>
      <c r="BD51" s="92">
        <f>ROUND(BD52+SUM(BD53:BD55),2)</f>
        <v>0</v>
      </c>
      <c r="BS51" s="93" t="s">
        <v>71</v>
      </c>
      <c r="BT51" s="93" t="s">
        <v>72</v>
      </c>
      <c r="BU51" s="94" t="s">
        <v>73</v>
      </c>
      <c r="BV51" s="93" t="s">
        <v>74</v>
      </c>
      <c r="BW51" s="93" t="s">
        <v>7</v>
      </c>
      <c r="BX51" s="93" t="s">
        <v>75</v>
      </c>
      <c r="CL51" s="93" t="s">
        <v>21</v>
      </c>
    </row>
    <row r="52" spans="1:91" s="5" customFormat="1" ht="14.4" customHeight="1">
      <c r="A52" s="95" t="s">
        <v>76</v>
      </c>
      <c r="B52" s="96"/>
      <c r="C52" s="97"/>
      <c r="D52" s="357" t="s">
        <v>77</v>
      </c>
      <c r="E52" s="357"/>
      <c r="F52" s="357"/>
      <c r="G52" s="357"/>
      <c r="H52" s="357"/>
      <c r="I52" s="98"/>
      <c r="J52" s="357" t="s">
        <v>78</v>
      </c>
      <c r="K52" s="357"/>
      <c r="L52" s="357"/>
      <c r="M52" s="357"/>
      <c r="N52" s="357"/>
      <c r="O52" s="357"/>
      <c r="P52" s="357"/>
      <c r="Q52" s="357"/>
      <c r="R52" s="357"/>
      <c r="S52" s="357"/>
      <c r="T52" s="357"/>
      <c r="U52" s="357"/>
      <c r="V52" s="357"/>
      <c r="W52" s="357"/>
      <c r="X52" s="357"/>
      <c r="Y52" s="357"/>
      <c r="Z52" s="357"/>
      <c r="AA52" s="357"/>
      <c r="AB52" s="357"/>
      <c r="AC52" s="357"/>
      <c r="AD52" s="357"/>
      <c r="AE52" s="357"/>
      <c r="AF52" s="357"/>
      <c r="AG52" s="340">
        <f>'D.1.1. - Architektonicko ...'!J27</f>
        <v>0</v>
      </c>
      <c r="AH52" s="341"/>
      <c r="AI52" s="341"/>
      <c r="AJ52" s="341"/>
      <c r="AK52" s="341"/>
      <c r="AL52" s="341"/>
      <c r="AM52" s="341"/>
      <c r="AN52" s="340">
        <f t="shared" si="0"/>
        <v>0</v>
      </c>
      <c r="AO52" s="341"/>
      <c r="AP52" s="341"/>
      <c r="AQ52" s="99" t="s">
        <v>79</v>
      </c>
      <c r="AR52" s="100"/>
      <c r="AS52" s="101">
        <v>0</v>
      </c>
      <c r="AT52" s="102">
        <f t="shared" si="1"/>
        <v>0</v>
      </c>
      <c r="AU52" s="103">
        <f>'D.1.1. - Architektonicko ...'!P101</f>
        <v>0</v>
      </c>
      <c r="AV52" s="102">
        <f>'D.1.1. - Architektonicko ...'!J30</f>
        <v>0</v>
      </c>
      <c r="AW52" s="102">
        <f>'D.1.1. - Architektonicko ...'!J31</f>
        <v>0</v>
      </c>
      <c r="AX52" s="102">
        <f>'D.1.1. - Architektonicko ...'!J32</f>
        <v>0</v>
      </c>
      <c r="AY52" s="102">
        <f>'D.1.1. - Architektonicko ...'!J33</f>
        <v>0</v>
      </c>
      <c r="AZ52" s="102">
        <f>'D.1.1. - Architektonicko ...'!F30</f>
        <v>0</v>
      </c>
      <c r="BA52" s="102">
        <f>'D.1.1. - Architektonicko ...'!F31</f>
        <v>0</v>
      </c>
      <c r="BB52" s="102">
        <f>'D.1.1. - Architektonicko ...'!F32</f>
        <v>0</v>
      </c>
      <c r="BC52" s="102">
        <f>'D.1.1. - Architektonicko ...'!F33</f>
        <v>0</v>
      </c>
      <c r="BD52" s="104">
        <f>'D.1.1. - Architektonicko ...'!F34</f>
        <v>0</v>
      </c>
      <c r="BT52" s="105" t="s">
        <v>80</v>
      </c>
      <c r="BV52" s="105" t="s">
        <v>74</v>
      </c>
      <c r="BW52" s="105" t="s">
        <v>81</v>
      </c>
      <c r="BX52" s="105" t="s">
        <v>7</v>
      </c>
      <c r="CL52" s="105" t="s">
        <v>21</v>
      </c>
      <c r="CM52" s="105" t="s">
        <v>82</v>
      </c>
    </row>
    <row r="53" spans="1:91" s="5" customFormat="1" ht="28.8" customHeight="1">
      <c r="A53" s="95" t="s">
        <v>76</v>
      </c>
      <c r="B53" s="96"/>
      <c r="C53" s="97"/>
      <c r="D53" s="357" t="s">
        <v>83</v>
      </c>
      <c r="E53" s="357"/>
      <c r="F53" s="357"/>
      <c r="G53" s="357"/>
      <c r="H53" s="357"/>
      <c r="I53" s="98"/>
      <c r="J53" s="357" t="s">
        <v>84</v>
      </c>
      <c r="K53" s="357"/>
      <c r="L53" s="357"/>
      <c r="M53" s="357"/>
      <c r="N53" s="357"/>
      <c r="O53" s="357"/>
      <c r="P53" s="357"/>
      <c r="Q53" s="357"/>
      <c r="R53" s="357"/>
      <c r="S53" s="357"/>
      <c r="T53" s="357"/>
      <c r="U53" s="357"/>
      <c r="V53" s="357"/>
      <c r="W53" s="357"/>
      <c r="X53" s="357"/>
      <c r="Y53" s="357"/>
      <c r="Z53" s="357"/>
      <c r="AA53" s="357"/>
      <c r="AB53" s="357"/>
      <c r="AC53" s="357"/>
      <c r="AD53" s="357"/>
      <c r="AE53" s="357"/>
      <c r="AF53" s="357"/>
      <c r="AG53" s="340">
        <f>'VON - Vedlejší rozpočtové...'!J27</f>
        <v>0</v>
      </c>
      <c r="AH53" s="341"/>
      <c r="AI53" s="341"/>
      <c r="AJ53" s="341"/>
      <c r="AK53" s="341"/>
      <c r="AL53" s="341"/>
      <c r="AM53" s="341"/>
      <c r="AN53" s="340">
        <f t="shared" si="0"/>
        <v>0</v>
      </c>
      <c r="AO53" s="341"/>
      <c r="AP53" s="341"/>
      <c r="AQ53" s="99" t="s">
        <v>83</v>
      </c>
      <c r="AR53" s="100"/>
      <c r="AS53" s="101">
        <v>0</v>
      </c>
      <c r="AT53" s="102">
        <f t="shared" si="1"/>
        <v>0</v>
      </c>
      <c r="AU53" s="103">
        <f>'VON - Vedlejší rozpočtové...'!P79</f>
        <v>0</v>
      </c>
      <c r="AV53" s="102">
        <f>'VON - Vedlejší rozpočtové...'!J30</f>
        <v>0</v>
      </c>
      <c r="AW53" s="102">
        <f>'VON - Vedlejší rozpočtové...'!J31</f>
        <v>0</v>
      </c>
      <c r="AX53" s="102">
        <f>'VON - Vedlejší rozpočtové...'!J32</f>
        <v>0</v>
      </c>
      <c r="AY53" s="102">
        <f>'VON - Vedlejší rozpočtové...'!J33</f>
        <v>0</v>
      </c>
      <c r="AZ53" s="102">
        <f>'VON - Vedlejší rozpočtové...'!F30</f>
        <v>0</v>
      </c>
      <c r="BA53" s="102">
        <f>'VON - Vedlejší rozpočtové...'!F31</f>
        <v>0</v>
      </c>
      <c r="BB53" s="102">
        <f>'VON - Vedlejší rozpočtové...'!F32</f>
        <v>0</v>
      </c>
      <c r="BC53" s="102">
        <f>'VON - Vedlejší rozpočtové...'!F33</f>
        <v>0</v>
      </c>
      <c r="BD53" s="104">
        <f>'VON - Vedlejší rozpočtové...'!F34</f>
        <v>0</v>
      </c>
      <c r="BT53" s="105" t="s">
        <v>80</v>
      </c>
      <c r="BV53" s="105" t="s">
        <v>74</v>
      </c>
      <c r="BW53" s="105" t="s">
        <v>85</v>
      </c>
      <c r="BX53" s="105" t="s">
        <v>7</v>
      </c>
      <c r="CL53" s="105" t="s">
        <v>21</v>
      </c>
      <c r="CM53" s="105" t="s">
        <v>82</v>
      </c>
    </row>
    <row r="54" spans="1:91" s="5" customFormat="1" ht="14.4" customHeight="1">
      <c r="A54" s="95" t="s">
        <v>76</v>
      </c>
      <c r="B54" s="96"/>
      <c r="C54" s="97"/>
      <c r="D54" s="357" t="s">
        <v>86</v>
      </c>
      <c r="E54" s="357"/>
      <c r="F54" s="357"/>
      <c r="G54" s="357"/>
      <c r="H54" s="357"/>
      <c r="I54" s="98"/>
      <c r="J54" s="357" t="s">
        <v>87</v>
      </c>
      <c r="K54" s="357"/>
      <c r="L54" s="357"/>
      <c r="M54" s="357"/>
      <c r="N54" s="357"/>
      <c r="O54" s="357"/>
      <c r="P54" s="357"/>
      <c r="Q54" s="357"/>
      <c r="R54" s="357"/>
      <c r="S54" s="357"/>
      <c r="T54" s="357"/>
      <c r="U54" s="357"/>
      <c r="V54" s="357"/>
      <c r="W54" s="357"/>
      <c r="X54" s="357"/>
      <c r="Y54" s="357"/>
      <c r="Z54" s="357"/>
      <c r="AA54" s="357"/>
      <c r="AB54" s="357"/>
      <c r="AC54" s="357"/>
      <c r="AD54" s="357"/>
      <c r="AE54" s="357"/>
      <c r="AF54" s="357"/>
      <c r="AG54" s="340">
        <f>'D.1.2 - Vybavení požární ...'!J27</f>
        <v>0</v>
      </c>
      <c r="AH54" s="341"/>
      <c r="AI54" s="341"/>
      <c r="AJ54" s="341"/>
      <c r="AK54" s="341"/>
      <c r="AL54" s="341"/>
      <c r="AM54" s="341"/>
      <c r="AN54" s="340">
        <f t="shared" si="0"/>
        <v>0</v>
      </c>
      <c r="AO54" s="341"/>
      <c r="AP54" s="341"/>
      <c r="AQ54" s="99" t="s">
        <v>79</v>
      </c>
      <c r="AR54" s="100"/>
      <c r="AS54" s="101">
        <v>0</v>
      </c>
      <c r="AT54" s="102">
        <f t="shared" si="1"/>
        <v>0</v>
      </c>
      <c r="AU54" s="103">
        <f>'D.1.2 - Vybavení požární ...'!P79</f>
        <v>0</v>
      </c>
      <c r="AV54" s="102">
        <f>'D.1.2 - Vybavení požární ...'!J30</f>
        <v>0</v>
      </c>
      <c r="AW54" s="102">
        <f>'D.1.2 - Vybavení požární ...'!J31</f>
        <v>0</v>
      </c>
      <c r="AX54" s="102">
        <f>'D.1.2 - Vybavení požární ...'!J32</f>
        <v>0</v>
      </c>
      <c r="AY54" s="102">
        <f>'D.1.2 - Vybavení požární ...'!J33</f>
        <v>0</v>
      </c>
      <c r="AZ54" s="102">
        <f>'D.1.2 - Vybavení požární ...'!F30</f>
        <v>0</v>
      </c>
      <c r="BA54" s="102">
        <f>'D.1.2 - Vybavení požární ...'!F31</f>
        <v>0</v>
      </c>
      <c r="BB54" s="102">
        <f>'D.1.2 - Vybavení požární ...'!F32</f>
        <v>0</v>
      </c>
      <c r="BC54" s="102">
        <f>'D.1.2 - Vybavení požární ...'!F33</f>
        <v>0</v>
      </c>
      <c r="BD54" s="104">
        <f>'D.1.2 - Vybavení požární ...'!F34</f>
        <v>0</v>
      </c>
      <c r="BT54" s="105" t="s">
        <v>80</v>
      </c>
      <c r="BV54" s="105" t="s">
        <v>74</v>
      </c>
      <c r="BW54" s="105" t="s">
        <v>88</v>
      </c>
      <c r="BX54" s="105" t="s">
        <v>7</v>
      </c>
      <c r="CL54" s="105" t="s">
        <v>21</v>
      </c>
      <c r="CM54" s="105" t="s">
        <v>82</v>
      </c>
    </row>
    <row r="55" spans="1:91" s="5" customFormat="1" ht="14.4" customHeight="1">
      <c r="B55" s="96"/>
      <c r="C55" s="97"/>
      <c r="D55" s="357" t="s">
        <v>89</v>
      </c>
      <c r="E55" s="357"/>
      <c r="F55" s="357"/>
      <c r="G55" s="357"/>
      <c r="H55" s="357"/>
      <c r="I55" s="98"/>
      <c r="J55" s="357" t="s">
        <v>90</v>
      </c>
      <c r="K55" s="357"/>
      <c r="L55" s="357"/>
      <c r="M55" s="357"/>
      <c r="N55" s="357"/>
      <c r="O55" s="357"/>
      <c r="P55" s="357"/>
      <c r="Q55" s="357"/>
      <c r="R55" s="357"/>
      <c r="S55" s="357"/>
      <c r="T55" s="357"/>
      <c r="U55" s="357"/>
      <c r="V55" s="357"/>
      <c r="W55" s="357"/>
      <c r="X55" s="357"/>
      <c r="Y55" s="357"/>
      <c r="Z55" s="357"/>
      <c r="AA55" s="357"/>
      <c r="AB55" s="357"/>
      <c r="AC55" s="357"/>
      <c r="AD55" s="357"/>
      <c r="AE55" s="357"/>
      <c r="AF55" s="357"/>
      <c r="AG55" s="342">
        <f>ROUND(SUM(AG56:AG59),2)</f>
        <v>0</v>
      </c>
      <c r="AH55" s="341"/>
      <c r="AI55" s="341"/>
      <c r="AJ55" s="341"/>
      <c r="AK55" s="341"/>
      <c r="AL55" s="341"/>
      <c r="AM55" s="341"/>
      <c r="AN55" s="340">
        <f t="shared" si="0"/>
        <v>0</v>
      </c>
      <c r="AO55" s="341"/>
      <c r="AP55" s="341"/>
      <c r="AQ55" s="99" t="s">
        <v>79</v>
      </c>
      <c r="AR55" s="100"/>
      <c r="AS55" s="101">
        <f>ROUND(SUM(AS56:AS59),2)</f>
        <v>0</v>
      </c>
      <c r="AT55" s="102">
        <f t="shared" si="1"/>
        <v>0</v>
      </c>
      <c r="AU55" s="103">
        <f>ROUND(SUM(AU56:AU59),5)</f>
        <v>0</v>
      </c>
      <c r="AV55" s="102">
        <f>ROUND(AZ55*L26,2)</f>
        <v>0</v>
      </c>
      <c r="AW55" s="102">
        <f>ROUND(BA55*L27,2)</f>
        <v>0</v>
      </c>
      <c r="AX55" s="102">
        <f>ROUND(BB55*L26,2)</f>
        <v>0</v>
      </c>
      <c r="AY55" s="102">
        <f>ROUND(BC55*L27,2)</f>
        <v>0</v>
      </c>
      <c r="AZ55" s="102">
        <f>ROUND(SUM(AZ56:AZ59),2)</f>
        <v>0</v>
      </c>
      <c r="BA55" s="102">
        <f>ROUND(SUM(BA56:BA59),2)</f>
        <v>0</v>
      </c>
      <c r="BB55" s="102">
        <f>ROUND(SUM(BB56:BB59),2)</f>
        <v>0</v>
      </c>
      <c r="BC55" s="102">
        <f>ROUND(SUM(BC56:BC59),2)</f>
        <v>0</v>
      </c>
      <c r="BD55" s="104">
        <f>ROUND(SUM(BD56:BD59),2)</f>
        <v>0</v>
      </c>
      <c r="BS55" s="105" t="s">
        <v>71</v>
      </c>
      <c r="BT55" s="105" t="s">
        <v>80</v>
      </c>
      <c r="BU55" s="105" t="s">
        <v>73</v>
      </c>
      <c r="BV55" s="105" t="s">
        <v>74</v>
      </c>
      <c r="BW55" s="105" t="s">
        <v>91</v>
      </c>
      <c r="BX55" s="105" t="s">
        <v>7</v>
      </c>
      <c r="CL55" s="105" t="s">
        <v>21</v>
      </c>
      <c r="CM55" s="105" t="s">
        <v>82</v>
      </c>
    </row>
    <row r="56" spans="1:91" s="6" customFormat="1" ht="14.4" customHeight="1">
      <c r="A56" s="95" t="s">
        <v>76</v>
      </c>
      <c r="B56" s="106"/>
      <c r="C56" s="107"/>
      <c r="D56" s="107"/>
      <c r="E56" s="343" t="s">
        <v>92</v>
      </c>
      <c r="F56" s="343"/>
      <c r="G56" s="343"/>
      <c r="H56" s="343"/>
      <c r="I56" s="343"/>
      <c r="J56" s="107"/>
      <c r="K56" s="343" t="s">
        <v>93</v>
      </c>
      <c r="L56" s="343"/>
      <c r="M56" s="343"/>
      <c r="N56" s="343"/>
      <c r="O56" s="343"/>
      <c r="P56" s="343"/>
      <c r="Q56" s="343"/>
      <c r="R56" s="343"/>
      <c r="S56" s="343"/>
      <c r="T56" s="343"/>
      <c r="U56" s="343"/>
      <c r="V56" s="343"/>
      <c r="W56" s="343"/>
      <c r="X56" s="343"/>
      <c r="Y56" s="343"/>
      <c r="Z56" s="343"/>
      <c r="AA56" s="343"/>
      <c r="AB56" s="343"/>
      <c r="AC56" s="343"/>
      <c r="AD56" s="343"/>
      <c r="AE56" s="343"/>
      <c r="AF56" s="343"/>
      <c r="AG56" s="336">
        <f>'D.1.4a - ZTI'!J29</f>
        <v>0</v>
      </c>
      <c r="AH56" s="337"/>
      <c r="AI56" s="337"/>
      <c r="AJ56" s="337"/>
      <c r="AK56" s="337"/>
      <c r="AL56" s="337"/>
      <c r="AM56" s="337"/>
      <c r="AN56" s="336">
        <f t="shared" si="0"/>
        <v>0</v>
      </c>
      <c r="AO56" s="337"/>
      <c r="AP56" s="337"/>
      <c r="AQ56" s="108" t="s">
        <v>94</v>
      </c>
      <c r="AR56" s="109"/>
      <c r="AS56" s="110">
        <v>0</v>
      </c>
      <c r="AT56" s="111">
        <f t="shared" si="1"/>
        <v>0</v>
      </c>
      <c r="AU56" s="112">
        <f>'D.1.4a - ZTI'!P84</f>
        <v>0</v>
      </c>
      <c r="AV56" s="111">
        <f>'D.1.4a - ZTI'!J32</f>
        <v>0</v>
      </c>
      <c r="AW56" s="111">
        <f>'D.1.4a - ZTI'!J33</f>
        <v>0</v>
      </c>
      <c r="AX56" s="111">
        <f>'D.1.4a - ZTI'!J34</f>
        <v>0</v>
      </c>
      <c r="AY56" s="111">
        <f>'D.1.4a - ZTI'!J35</f>
        <v>0</v>
      </c>
      <c r="AZ56" s="111">
        <f>'D.1.4a - ZTI'!F32</f>
        <v>0</v>
      </c>
      <c r="BA56" s="111">
        <f>'D.1.4a - ZTI'!F33</f>
        <v>0</v>
      </c>
      <c r="BB56" s="111">
        <f>'D.1.4a - ZTI'!F34</f>
        <v>0</v>
      </c>
      <c r="BC56" s="111">
        <f>'D.1.4a - ZTI'!F35</f>
        <v>0</v>
      </c>
      <c r="BD56" s="113">
        <f>'D.1.4a - ZTI'!F36</f>
        <v>0</v>
      </c>
      <c r="BT56" s="114" t="s">
        <v>82</v>
      </c>
      <c r="BV56" s="114" t="s">
        <v>74</v>
      </c>
      <c r="BW56" s="114" t="s">
        <v>95</v>
      </c>
      <c r="BX56" s="114" t="s">
        <v>91</v>
      </c>
      <c r="CL56" s="114" t="s">
        <v>21</v>
      </c>
    </row>
    <row r="57" spans="1:91" s="6" customFormat="1" ht="14.4" customHeight="1">
      <c r="A57" s="95" t="s">
        <v>76</v>
      </c>
      <c r="B57" s="106"/>
      <c r="C57" s="107"/>
      <c r="D57" s="107"/>
      <c r="E57" s="343" t="s">
        <v>96</v>
      </c>
      <c r="F57" s="343"/>
      <c r="G57" s="343"/>
      <c r="H57" s="343"/>
      <c r="I57" s="343"/>
      <c r="J57" s="107"/>
      <c r="K57" s="343" t="s">
        <v>97</v>
      </c>
      <c r="L57" s="343"/>
      <c r="M57" s="343"/>
      <c r="N57" s="343"/>
      <c r="O57" s="343"/>
      <c r="P57" s="343"/>
      <c r="Q57" s="343"/>
      <c r="R57" s="343"/>
      <c r="S57" s="343"/>
      <c r="T57" s="343"/>
      <c r="U57" s="343"/>
      <c r="V57" s="343"/>
      <c r="W57" s="343"/>
      <c r="X57" s="343"/>
      <c r="Y57" s="343"/>
      <c r="Z57" s="343"/>
      <c r="AA57" s="343"/>
      <c r="AB57" s="343"/>
      <c r="AC57" s="343"/>
      <c r="AD57" s="343"/>
      <c r="AE57" s="343"/>
      <c r="AF57" s="343"/>
      <c r="AG57" s="336">
        <f>'D.1.4b - UT'!J29</f>
        <v>0</v>
      </c>
      <c r="AH57" s="337"/>
      <c r="AI57" s="337"/>
      <c r="AJ57" s="337"/>
      <c r="AK57" s="337"/>
      <c r="AL57" s="337"/>
      <c r="AM57" s="337"/>
      <c r="AN57" s="336">
        <f t="shared" si="0"/>
        <v>0</v>
      </c>
      <c r="AO57" s="337"/>
      <c r="AP57" s="337"/>
      <c r="AQ57" s="108" t="s">
        <v>94</v>
      </c>
      <c r="AR57" s="109"/>
      <c r="AS57" s="110">
        <v>0</v>
      </c>
      <c r="AT57" s="111">
        <f t="shared" si="1"/>
        <v>0</v>
      </c>
      <c r="AU57" s="112">
        <f>'D.1.4b - UT'!P84</f>
        <v>0</v>
      </c>
      <c r="AV57" s="111">
        <f>'D.1.4b - UT'!J32</f>
        <v>0</v>
      </c>
      <c r="AW57" s="111">
        <f>'D.1.4b - UT'!J33</f>
        <v>0</v>
      </c>
      <c r="AX57" s="111">
        <f>'D.1.4b - UT'!J34</f>
        <v>0</v>
      </c>
      <c r="AY57" s="111">
        <f>'D.1.4b - UT'!J35</f>
        <v>0</v>
      </c>
      <c r="AZ57" s="111">
        <f>'D.1.4b - UT'!F32</f>
        <v>0</v>
      </c>
      <c r="BA57" s="111">
        <f>'D.1.4b - UT'!F33</f>
        <v>0</v>
      </c>
      <c r="BB57" s="111">
        <f>'D.1.4b - UT'!F34</f>
        <v>0</v>
      </c>
      <c r="BC57" s="111">
        <f>'D.1.4b - UT'!F35</f>
        <v>0</v>
      </c>
      <c r="BD57" s="113">
        <f>'D.1.4b - UT'!F36</f>
        <v>0</v>
      </c>
      <c r="BT57" s="114" t="s">
        <v>82</v>
      </c>
      <c r="BV57" s="114" t="s">
        <v>74</v>
      </c>
      <c r="BW57" s="114" t="s">
        <v>98</v>
      </c>
      <c r="BX57" s="114" t="s">
        <v>91</v>
      </c>
      <c r="CL57" s="114" t="s">
        <v>21</v>
      </c>
    </row>
    <row r="58" spans="1:91" s="6" customFormat="1" ht="14.4" customHeight="1">
      <c r="A58" s="95" t="s">
        <v>76</v>
      </c>
      <c r="B58" s="106"/>
      <c r="C58" s="107"/>
      <c r="D58" s="107"/>
      <c r="E58" s="343" t="s">
        <v>99</v>
      </c>
      <c r="F58" s="343"/>
      <c r="G58" s="343"/>
      <c r="H58" s="343"/>
      <c r="I58" s="343"/>
      <c r="J58" s="107"/>
      <c r="K58" s="343" t="s">
        <v>100</v>
      </c>
      <c r="L58" s="343"/>
      <c r="M58" s="343"/>
      <c r="N58" s="343"/>
      <c r="O58" s="343"/>
      <c r="P58" s="343"/>
      <c r="Q58" s="343"/>
      <c r="R58" s="343"/>
      <c r="S58" s="343"/>
      <c r="T58" s="343"/>
      <c r="U58" s="343"/>
      <c r="V58" s="343"/>
      <c r="W58" s="343"/>
      <c r="X58" s="343"/>
      <c r="Y58" s="343"/>
      <c r="Z58" s="343"/>
      <c r="AA58" s="343"/>
      <c r="AB58" s="343"/>
      <c r="AC58" s="343"/>
      <c r="AD58" s="343"/>
      <c r="AE58" s="343"/>
      <c r="AF58" s="343"/>
      <c r="AG58" s="336">
        <f>'D.1.4c - Elektroinstalace'!J29</f>
        <v>0</v>
      </c>
      <c r="AH58" s="337"/>
      <c r="AI58" s="337"/>
      <c r="AJ58" s="337"/>
      <c r="AK58" s="337"/>
      <c r="AL58" s="337"/>
      <c r="AM58" s="337"/>
      <c r="AN58" s="336">
        <f t="shared" si="0"/>
        <v>0</v>
      </c>
      <c r="AO58" s="337"/>
      <c r="AP58" s="337"/>
      <c r="AQ58" s="108" t="s">
        <v>94</v>
      </c>
      <c r="AR58" s="109"/>
      <c r="AS58" s="110">
        <v>0</v>
      </c>
      <c r="AT58" s="111">
        <f t="shared" si="1"/>
        <v>0</v>
      </c>
      <c r="AU58" s="112">
        <f>'D.1.4c - Elektroinstalace'!P84</f>
        <v>0</v>
      </c>
      <c r="AV58" s="111">
        <f>'D.1.4c - Elektroinstalace'!J32</f>
        <v>0</v>
      </c>
      <c r="AW58" s="111">
        <f>'D.1.4c - Elektroinstalace'!J33</f>
        <v>0</v>
      </c>
      <c r="AX58" s="111">
        <f>'D.1.4c - Elektroinstalace'!J34</f>
        <v>0</v>
      </c>
      <c r="AY58" s="111">
        <f>'D.1.4c - Elektroinstalace'!J35</f>
        <v>0</v>
      </c>
      <c r="AZ58" s="111">
        <f>'D.1.4c - Elektroinstalace'!F32</f>
        <v>0</v>
      </c>
      <c r="BA58" s="111">
        <f>'D.1.4c - Elektroinstalace'!F33</f>
        <v>0</v>
      </c>
      <c r="BB58" s="111">
        <f>'D.1.4c - Elektroinstalace'!F34</f>
        <v>0</v>
      </c>
      <c r="BC58" s="111">
        <f>'D.1.4c - Elektroinstalace'!F35</f>
        <v>0</v>
      </c>
      <c r="BD58" s="113">
        <f>'D.1.4c - Elektroinstalace'!F36</f>
        <v>0</v>
      </c>
      <c r="BT58" s="114" t="s">
        <v>82</v>
      </c>
      <c r="BV58" s="114" t="s">
        <v>74</v>
      </c>
      <c r="BW58" s="114" t="s">
        <v>101</v>
      </c>
      <c r="BX58" s="114" t="s">
        <v>91</v>
      </c>
      <c r="CL58" s="114" t="s">
        <v>21</v>
      </c>
    </row>
    <row r="59" spans="1:91" s="6" customFormat="1" ht="14.4" customHeight="1">
      <c r="A59" s="95" t="s">
        <v>76</v>
      </c>
      <c r="B59" s="106"/>
      <c r="C59" s="107"/>
      <c r="D59" s="107"/>
      <c r="E59" s="343" t="s">
        <v>102</v>
      </c>
      <c r="F59" s="343"/>
      <c r="G59" s="343"/>
      <c r="H59" s="343"/>
      <c r="I59" s="343"/>
      <c r="J59" s="107"/>
      <c r="K59" s="343" t="s">
        <v>103</v>
      </c>
      <c r="L59" s="343"/>
      <c r="M59" s="343"/>
      <c r="N59" s="343"/>
      <c r="O59" s="343"/>
      <c r="P59" s="343"/>
      <c r="Q59" s="343"/>
      <c r="R59" s="343"/>
      <c r="S59" s="343"/>
      <c r="T59" s="343"/>
      <c r="U59" s="343"/>
      <c r="V59" s="343"/>
      <c r="W59" s="343"/>
      <c r="X59" s="343"/>
      <c r="Y59" s="343"/>
      <c r="Z59" s="343"/>
      <c r="AA59" s="343"/>
      <c r="AB59" s="343"/>
      <c r="AC59" s="343"/>
      <c r="AD59" s="343"/>
      <c r="AE59" s="343"/>
      <c r="AF59" s="343"/>
      <c r="AG59" s="336">
        <f>'D.1.4d - VZT'!J29</f>
        <v>0</v>
      </c>
      <c r="AH59" s="337"/>
      <c r="AI59" s="337"/>
      <c r="AJ59" s="337"/>
      <c r="AK59" s="337"/>
      <c r="AL59" s="337"/>
      <c r="AM59" s="337"/>
      <c r="AN59" s="336">
        <f t="shared" si="0"/>
        <v>0</v>
      </c>
      <c r="AO59" s="337"/>
      <c r="AP59" s="337"/>
      <c r="AQ59" s="108" t="s">
        <v>94</v>
      </c>
      <c r="AR59" s="109"/>
      <c r="AS59" s="115">
        <v>0</v>
      </c>
      <c r="AT59" s="116">
        <f t="shared" si="1"/>
        <v>0</v>
      </c>
      <c r="AU59" s="117">
        <f>'D.1.4d - VZT'!P84</f>
        <v>0</v>
      </c>
      <c r="AV59" s="116">
        <f>'D.1.4d - VZT'!J32</f>
        <v>0</v>
      </c>
      <c r="AW59" s="116">
        <f>'D.1.4d - VZT'!J33</f>
        <v>0</v>
      </c>
      <c r="AX59" s="116">
        <f>'D.1.4d - VZT'!J34</f>
        <v>0</v>
      </c>
      <c r="AY59" s="116">
        <f>'D.1.4d - VZT'!J35</f>
        <v>0</v>
      </c>
      <c r="AZ59" s="116">
        <f>'D.1.4d - VZT'!F32</f>
        <v>0</v>
      </c>
      <c r="BA59" s="116">
        <f>'D.1.4d - VZT'!F33</f>
        <v>0</v>
      </c>
      <c r="BB59" s="116">
        <f>'D.1.4d - VZT'!F34</f>
        <v>0</v>
      </c>
      <c r="BC59" s="116">
        <f>'D.1.4d - VZT'!F35</f>
        <v>0</v>
      </c>
      <c r="BD59" s="118">
        <f>'D.1.4d - VZT'!F36</f>
        <v>0</v>
      </c>
      <c r="BT59" s="114" t="s">
        <v>82</v>
      </c>
      <c r="BV59" s="114" t="s">
        <v>74</v>
      </c>
      <c r="BW59" s="114" t="s">
        <v>104</v>
      </c>
      <c r="BX59" s="114" t="s">
        <v>91</v>
      </c>
      <c r="CL59" s="114" t="s">
        <v>21</v>
      </c>
    </row>
    <row r="60" spans="1:91" s="1" customFormat="1" ht="30" customHeight="1">
      <c r="B60" s="40"/>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0"/>
    </row>
    <row r="61" spans="1:91" s="1" customFormat="1" ht="6.9" customHeight="1">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60"/>
    </row>
  </sheetData>
  <sheetProtection algorithmName="SHA-512" hashValue="MO07h9Wo83wG2wybz7ZbRe1oUNrSt9HiR9iNpE8kclNv6G9cTPkeb17+Y8Qq3EiqbPchdaNtl7WiXLdGfjA0xw==" saltValue="JXBgSc9wFdpmTOHPb8VifKLPl/CnucEYeomm0XQT/MTfee1J+8AHjUPDEDeSfn/Br1uccUlmAmUP5jH6Zku8Ng==" spinCount="100000" sheet="1" objects="1" scenarios="1" formatColumns="0" formatRows="0"/>
  <mergeCells count="69">
    <mergeCell ref="BE5:BE32"/>
    <mergeCell ref="W30:AE30"/>
    <mergeCell ref="X32:AB32"/>
    <mergeCell ref="AK32:AO32"/>
    <mergeCell ref="AR2:BE2"/>
    <mergeCell ref="K5:AO5"/>
    <mergeCell ref="W28:AE28"/>
    <mergeCell ref="AK28:AO28"/>
    <mergeCell ref="L29:O29"/>
    <mergeCell ref="L28:O28"/>
    <mergeCell ref="E14:AJ14"/>
    <mergeCell ref="E20:AN20"/>
    <mergeCell ref="AK23:AO23"/>
    <mergeCell ref="L25:O25"/>
    <mergeCell ref="W25:AE25"/>
    <mergeCell ref="AK25:AO25"/>
    <mergeCell ref="L30:O30"/>
    <mergeCell ref="AK30:AO30"/>
    <mergeCell ref="K6:AO6"/>
    <mergeCell ref="J52:AF52"/>
    <mergeCell ref="W29:AE29"/>
    <mergeCell ref="AK29:AO29"/>
    <mergeCell ref="AN52:AP52"/>
    <mergeCell ref="AG52:AM52"/>
    <mergeCell ref="L26:O26"/>
    <mergeCell ref="W26:AE26"/>
    <mergeCell ref="AK26:AO26"/>
    <mergeCell ref="L27:O27"/>
    <mergeCell ref="W27:AE27"/>
    <mergeCell ref="AK27:AO27"/>
    <mergeCell ref="E58:I58"/>
    <mergeCell ref="C49:G49"/>
    <mergeCell ref="D52:H52"/>
    <mergeCell ref="D53:H53"/>
    <mergeCell ref="D54:H54"/>
    <mergeCell ref="D55:H55"/>
    <mergeCell ref="E56:I56"/>
    <mergeCell ref="E57:I57"/>
    <mergeCell ref="E59:I59"/>
    <mergeCell ref="AM46:AP46"/>
    <mergeCell ref="AS46:AT48"/>
    <mergeCell ref="AN49:AP49"/>
    <mergeCell ref="L42:AO42"/>
    <mergeCell ref="AM44:AN44"/>
    <mergeCell ref="I49:AF49"/>
    <mergeCell ref="AG49:AM49"/>
    <mergeCell ref="J53:AF53"/>
    <mergeCell ref="J54:AF54"/>
    <mergeCell ref="J55:AF55"/>
    <mergeCell ref="K56:AF56"/>
    <mergeCell ref="K57:AF57"/>
    <mergeCell ref="K58:AF58"/>
    <mergeCell ref="K59:AF59"/>
    <mergeCell ref="AN53:AP53"/>
    <mergeCell ref="AG58:AM58"/>
    <mergeCell ref="AG59:AM59"/>
    <mergeCell ref="AG51:AM51"/>
    <mergeCell ref="AN51:AP51"/>
    <mergeCell ref="AG53:AM53"/>
    <mergeCell ref="AG54:AM54"/>
    <mergeCell ref="AG55:AM55"/>
    <mergeCell ref="AG56:AM56"/>
    <mergeCell ref="AG57:AM57"/>
    <mergeCell ref="AN59:AP59"/>
    <mergeCell ref="AN57:AP57"/>
    <mergeCell ref="AN54:AP54"/>
    <mergeCell ref="AN55:AP55"/>
    <mergeCell ref="AN56:AP56"/>
    <mergeCell ref="AN58:AP58"/>
  </mergeCells>
  <hyperlinks>
    <hyperlink ref="K1:S1" location="C2" display="1) Rekapitulace stavby" xr:uid="{00000000-0004-0000-0000-000000000000}"/>
    <hyperlink ref="W1:AI1" location="C51" display="2) Rekapitulace objektů stavby a soupisů prací" xr:uid="{00000000-0004-0000-0000-000001000000}"/>
    <hyperlink ref="A52" location="'D.1.1. - Architektonicko ...'!C2" display="/" xr:uid="{00000000-0004-0000-0000-000002000000}"/>
    <hyperlink ref="A53" location="'VON - Vedlejší rozpočtové...'!C2" display="/" xr:uid="{00000000-0004-0000-0000-000003000000}"/>
    <hyperlink ref="A54" location="'D.1.2 - Vybavení požární ...'!C2" display="/" xr:uid="{00000000-0004-0000-0000-000004000000}"/>
    <hyperlink ref="A56" location="'D.1.4a - ZTI'!C2" display="/" xr:uid="{00000000-0004-0000-0000-000005000000}"/>
    <hyperlink ref="A57" location="'D.1.4b - UT'!C2" display="/" xr:uid="{00000000-0004-0000-0000-000006000000}"/>
    <hyperlink ref="A58" location="'D.1.4c - Elektroinstalace'!C2" display="/" xr:uid="{00000000-0004-0000-0000-000007000000}"/>
    <hyperlink ref="A59" location="'D.1.4d - VZT'!C2" display="/" xr:uid="{00000000-0004-0000-0000-000008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659"/>
  <sheetViews>
    <sheetView showGridLines="0" tabSelected="1" workbookViewId="0">
      <pane ySplit="1" topLeftCell="A107" activePane="bottomLeft" state="frozen"/>
      <selection pane="bottomLeft" activeCell="I109" sqref="I109"/>
    </sheetView>
  </sheetViews>
  <sheetFormatPr defaultRowHeight="12"/>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19"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0"/>
      <c r="B1" s="120"/>
      <c r="C1" s="120"/>
      <c r="D1" s="121" t="s">
        <v>1</v>
      </c>
      <c r="E1" s="120"/>
      <c r="F1" s="122" t="s">
        <v>105</v>
      </c>
      <c r="G1" s="382" t="s">
        <v>106</v>
      </c>
      <c r="H1" s="382"/>
      <c r="I1" s="123"/>
      <c r="J1" s="122" t="s">
        <v>107</v>
      </c>
      <c r="K1" s="121" t="s">
        <v>108</v>
      </c>
      <c r="L1" s="122" t="s">
        <v>109</v>
      </c>
      <c r="M1" s="122"/>
      <c r="N1" s="122"/>
      <c r="O1" s="122"/>
      <c r="P1" s="122"/>
      <c r="Q1" s="122"/>
      <c r="R1" s="122"/>
      <c r="S1" s="122"/>
      <c r="T1" s="122"/>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70"/>
      <c r="M2" s="370"/>
      <c r="N2" s="370"/>
      <c r="O2" s="370"/>
      <c r="P2" s="370"/>
      <c r="Q2" s="370"/>
      <c r="R2" s="370"/>
      <c r="S2" s="370"/>
      <c r="T2" s="370"/>
      <c r="U2" s="370"/>
      <c r="V2" s="370"/>
      <c r="AT2" s="23" t="s">
        <v>81</v>
      </c>
    </row>
    <row r="3" spans="1:70" ht="6.9" customHeight="1">
      <c r="B3" s="24"/>
      <c r="C3" s="25"/>
      <c r="D3" s="25"/>
      <c r="E3" s="25"/>
      <c r="F3" s="25"/>
      <c r="G3" s="25"/>
      <c r="H3" s="25"/>
      <c r="I3" s="124"/>
      <c r="J3" s="25"/>
      <c r="K3" s="26"/>
      <c r="AT3" s="23" t="s">
        <v>82</v>
      </c>
    </row>
    <row r="4" spans="1:70" ht="36.9" customHeight="1">
      <c r="B4" s="27"/>
      <c r="C4" s="28"/>
      <c r="D4" s="29" t="s">
        <v>110</v>
      </c>
      <c r="E4" s="28"/>
      <c r="F4" s="28"/>
      <c r="G4" s="28"/>
      <c r="H4" s="28"/>
      <c r="I4" s="125"/>
      <c r="J4" s="28"/>
      <c r="K4" s="30"/>
      <c r="M4" s="31" t="s">
        <v>12</v>
      </c>
      <c r="AT4" s="23" t="s">
        <v>6</v>
      </c>
    </row>
    <row r="5" spans="1:70" ht="6.9" customHeight="1">
      <c r="B5" s="27"/>
      <c r="C5" s="28"/>
      <c r="D5" s="28"/>
      <c r="E5" s="28"/>
      <c r="F5" s="28"/>
      <c r="G5" s="28"/>
      <c r="H5" s="28"/>
      <c r="I5" s="125"/>
      <c r="J5" s="28"/>
      <c r="K5" s="30"/>
    </row>
    <row r="6" spans="1:70" ht="13.2">
      <c r="B6" s="27"/>
      <c r="C6" s="28"/>
      <c r="D6" s="36" t="s">
        <v>18</v>
      </c>
      <c r="E6" s="28"/>
      <c r="F6" s="28"/>
      <c r="G6" s="28"/>
      <c r="H6" s="28"/>
      <c r="I6" s="125"/>
      <c r="J6" s="28"/>
      <c r="K6" s="30"/>
    </row>
    <row r="7" spans="1:70" ht="14.4" customHeight="1">
      <c r="B7" s="27"/>
      <c r="C7" s="28"/>
      <c r="D7" s="28"/>
      <c r="E7" s="383" t="str">
        <f>'Rekapitulace stavby'!K6</f>
        <v>Požární zbrojnice Habartov</v>
      </c>
      <c r="F7" s="384"/>
      <c r="G7" s="384"/>
      <c r="H7" s="384"/>
      <c r="I7" s="125"/>
      <c r="J7" s="28"/>
      <c r="K7" s="30"/>
    </row>
    <row r="8" spans="1:70" s="1" customFormat="1" ht="13.2">
      <c r="B8" s="40"/>
      <c r="C8" s="41"/>
      <c r="D8" s="36" t="s">
        <v>111</v>
      </c>
      <c r="E8" s="41"/>
      <c r="F8" s="41"/>
      <c r="G8" s="41"/>
      <c r="H8" s="41"/>
      <c r="I8" s="126"/>
      <c r="J8" s="41"/>
      <c r="K8" s="44"/>
    </row>
    <row r="9" spans="1:70" s="1" customFormat="1" ht="36.9" customHeight="1">
      <c r="B9" s="40"/>
      <c r="C9" s="41"/>
      <c r="D9" s="41"/>
      <c r="E9" s="385" t="s">
        <v>112</v>
      </c>
      <c r="F9" s="386"/>
      <c r="G9" s="386"/>
      <c r="H9" s="386"/>
      <c r="I9" s="126"/>
      <c r="J9" s="41"/>
      <c r="K9" s="44"/>
    </row>
    <row r="10" spans="1:70" s="1" customFormat="1">
      <c r="B10" s="40"/>
      <c r="C10" s="41"/>
      <c r="D10" s="41"/>
      <c r="E10" s="41"/>
      <c r="F10" s="41"/>
      <c r="G10" s="41"/>
      <c r="H10" s="41"/>
      <c r="I10" s="126"/>
      <c r="J10" s="41"/>
      <c r="K10" s="44"/>
    </row>
    <row r="11" spans="1:70" s="1" customFormat="1" ht="14.4" customHeight="1">
      <c r="B11" s="40"/>
      <c r="C11" s="41"/>
      <c r="D11" s="36" t="s">
        <v>20</v>
      </c>
      <c r="E11" s="41"/>
      <c r="F11" s="34" t="s">
        <v>21</v>
      </c>
      <c r="G11" s="41"/>
      <c r="H11" s="41"/>
      <c r="I11" s="127" t="s">
        <v>22</v>
      </c>
      <c r="J11" s="34" t="s">
        <v>21</v>
      </c>
      <c r="K11" s="44"/>
    </row>
    <row r="12" spans="1:70" s="1" customFormat="1" ht="14.4" customHeight="1">
      <c r="B12" s="40"/>
      <c r="C12" s="41"/>
      <c r="D12" s="36" t="s">
        <v>23</v>
      </c>
      <c r="E12" s="41"/>
      <c r="F12" s="34" t="s">
        <v>24</v>
      </c>
      <c r="G12" s="41"/>
      <c r="H12" s="41"/>
      <c r="I12" s="127" t="s">
        <v>25</v>
      </c>
      <c r="J12" s="128" t="str">
        <f>'Rekapitulace stavby'!AN8</f>
        <v>25. 10. 2018</v>
      </c>
      <c r="K12" s="44"/>
    </row>
    <row r="13" spans="1:70" s="1" customFormat="1" ht="10.8" customHeight="1">
      <c r="B13" s="40"/>
      <c r="C13" s="41"/>
      <c r="D13" s="41"/>
      <c r="E13" s="41"/>
      <c r="F13" s="41"/>
      <c r="G13" s="41"/>
      <c r="H13" s="41"/>
      <c r="I13" s="126"/>
      <c r="J13" s="41"/>
      <c r="K13" s="44"/>
    </row>
    <row r="14" spans="1:70" s="1" customFormat="1" ht="14.4" customHeight="1">
      <c r="B14" s="40"/>
      <c r="C14" s="41"/>
      <c r="D14" s="36" t="s">
        <v>27</v>
      </c>
      <c r="E14" s="41"/>
      <c r="F14" s="41"/>
      <c r="G14" s="41"/>
      <c r="H14" s="41"/>
      <c r="I14" s="127"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27" t="s">
        <v>30</v>
      </c>
      <c r="J15" s="34" t="str">
        <f>IF('Rekapitulace stavby'!AN11="","",'Rekapitulace stavby'!AN11)</f>
        <v/>
      </c>
      <c r="K15" s="44"/>
    </row>
    <row r="16" spans="1:70" s="1" customFormat="1" ht="6.9" customHeight="1">
      <c r="B16" s="40"/>
      <c r="C16" s="41"/>
      <c r="D16" s="41"/>
      <c r="E16" s="41"/>
      <c r="F16" s="41"/>
      <c r="G16" s="41"/>
      <c r="H16" s="41"/>
      <c r="I16" s="126"/>
      <c r="J16" s="41"/>
      <c r="K16" s="44"/>
    </row>
    <row r="17" spans="2:11" s="1" customFormat="1" ht="14.4" customHeight="1">
      <c r="B17" s="40"/>
      <c r="C17" s="41"/>
      <c r="D17" s="36" t="s">
        <v>31</v>
      </c>
      <c r="E17" s="41"/>
      <c r="F17" s="41"/>
      <c r="G17" s="41"/>
      <c r="H17" s="41"/>
      <c r="I17" s="127"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27" t="s">
        <v>30</v>
      </c>
      <c r="J18" s="34" t="str">
        <f>IF('Rekapitulace stavby'!AN14="Vyplň údaj","",IF('Rekapitulace stavby'!AN14="","",'Rekapitulace stavby'!AN14))</f>
        <v/>
      </c>
      <c r="K18" s="44"/>
    </row>
    <row r="19" spans="2:11" s="1" customFormat="1" ht="6.9" customHeight="1">
      <c r="B19" s="40"/>
      <c r="C19" s="41"/>
      <c r="D19" s="41"/>
      <c r="E19" s="41"/>
      <c r="F19" s="41"/>
      <c r="G19" s="41"/>
      <c r="H19" s="41"/>
      <c r="I19" s="126"/>
      <c r="J19" s="41"/>
      <c r="K19" s="44"/>
    </row>
    <row r="20" spans="2:11" s="1" customFormat="1" ht="14.4" customHeight="1">
      <c r="B20" s="40"/>
      <c r="C20" s="41"/>
      <c r="D20" s="36" t="s">
        <v>33</v>
      </c>
      <c r="E20" s="41"/>
      <c r="F20" s="41"/>
      <c r="G20" s="41"/>
      <c r="H20" s="41"/>
      <c r="I20" s="127" t="s">
        <v>28</v>
      </c>
      <c r="J20" s="34" t="s">
        <v>21</v>
      </c>
      <c r="K20" s="44"/>
    </row>
    <row r="21" spans="2:11" s="1" customFormat="1" ht="18" customHeight="1">
      <c r="B21" s="40"/>
      <c r="C21" s="41"/>
      <c r="D21" s="41"/>
      <c r="E21" s="34" t="s">
        <v>34</v>
      </c>
      <c r="F21" s="41"/>
      <c r="G21" s="41"/>
      <c r="H21" s="41"/>
      <c r="I21" s="127" t="s">
        <v>30</v>
      </c>
      <c r="J21" s="34" t="s">
        <v>21</v>
      </c>
      <c r="K21" s="44"/>
    </row>
    <row r="22" spans="2:11" s="1" customFormat="1" ht="6.9" customHeight="1">
      <c r="B22" s="40"/>
      <c r="C22" s="41"/>
      <c r="D22" s="41"/>
      <c r="E22" s="41"/>
      <c r="F22" s="41"/>
      <c r="G22" s="41"/>
      <c r="H22" s="41"/>
      <c r="I22" s="126"/>
      <c r="J22" s="41"/>
      <c r="K22" s="44"/>
    </row>
    <row r="23" spans="2:11" s="1" customFormat="1" ht="14.4" customHeight="1">
      <c r="B23" s="40"/>
      <c r="C23" s="41"/>
      <c r="D23" s="36" t="s">
        <v>36</v>
      </c>
      <c r="E23" s="41"/>
      <c r="F23" s="41"/>
      <c r="G23" s="41"/>
      <c r="H23" s="41"/>
      <c r="I23" s="126"/>
      <c r="J23" s="41"/>
      <c r="K23" s="44"/>
    </row>
    <row r="24" spans="2:11" s="7" customFormat="1" ht="138.6" customHeight="1">
      <c r="B24" s="129"/>
      <c r="C24" s="130"/>
      <c r="D24" s="130"/>
      <c r="E24" s="374" t="s">
        <v>113</v>
      </c>
      <c r="F24" s="374"/>
      <c r="G24" s="374"/>
      <c r="H24" s="374"/>
      <c r="I24" s="131"/>
      <c r="J24" s="130"/>
      <c r="K24" s="132"/>
    </row>
    <row r="25" spans="2:11" s="1" customFormat="1" ht="6.9" customHeight="1">
      <c r="B25" s="40"/>
      <c r="C25" s="41"/>
      <c r="D25" s="41"/>
      <c r="E25" s="41"/>
      <c r="F25" s="41"/>
      <c r="G25" s="41"/>
      <c r="H25" s="41"/>
      <c r="I25" s="126"/>
      <c r="J25" s="41"/>
      <c r="K25" s="44"/>
    </row>
    <row r="26" spans="2:11" s="1" customFormat="1" ht="6.9" customHeight="1">
      <c r="B26" s="40"/>
      <c r="C26" s="41"/>
      <c r="D26" s="84"/>
      <c r="E26" s="84"/>
      <c r="F26" s="84"/>
      <c r="G26" s="84"/>
      <c r="H26" s="84"/>
      <c r="I26" s="133"/>
      <c r="J26" s="84"/>
      <c r="K26" s="134"/>
    </row>
    <row r="27" spans="2:11" s="1" customFormat="1" ht="25.35" customHeight="1">
      <c r="B27" s="40"/>
      <c r="C27" s="41"/>
      <c r="D27" s="135" t="s">
        <v>38</v>
      </c>
      <c r="E27" s="41"/>
      <c r="F27" s="41"/>
      <c r="G27" s="41"/>
      <c r="H27" s="41"/>
      <c r="I27" s="126"/>
      <c r="J27" s="136">
        <f>ROUND(J101,2)</f>
        <v>0</v>
      </c>
      <c r="K27" s="44"/>
    </row>
    <row r="28" spans="2:11" s="1" customFormat="1" ht="6.9" customHeight="1">
      <c r="B28" s="40"/>
      <c r="C28" s="41"/>
      <c r="D28" s="84"/>
      <c r="E28" s="84"/>
      <c r="F28" s="84"/>
      <c r="G28" s="84"/>
      <c r="H28" s="84"/>
      <c r="I28" s="133"/>
      <c r="J28" s="84"/>
      <c r="K28" s="134"/>
    </row>
    <row r="29" spans="2:11" s="1" customFormat="1" ht="14.4" customHeight="1">
      <c r="B29" s="40"/>
      <c r="C29" s="41"/>
      <c r="D29" s="41"/>
      <c r="E29" s="41"/>
      <c r="F29" s="45" t="s">
        <v>40</v>
      </c>
      <c r="G29" s="41"/>
      <c r="H29" s="41"/>
      <c r="I29" s="137" t="s">
        <v>39</v>
      </c>
      <c r="J29" s="45" t="s">
        <v>41</v>
      </c>
      <c r="K29" s="44"/>
    </row>
    <row r="30" spans="2:11" s="1" customFormat="1" ht="14.4" customHeight="1">
      <c r="B30" s="40"/>
      <c r="C30" s="41"/>
      <c r="D30" s="48" t="s">
        <v>42</v>
      </c>
      <c r="E30" s="48" t="s">
        <v>43</v>
      </c>
      <c r="F30" s="138">
        <f>ROUND(SUM(BE101:BE658), 2)</f>
        <v>0</v>
      </c>
      <c r="G30" s="41"/>
      <c r="H30" s="41"/>
      <c r="I30" s="139">
        <v>0.21</v>
      </c>
      <c r="J30" s="138">
        <f>ROUND(ROUND((SUM(BE101:BE658)), 2)*I30, 2)</f>
        <v>0</v>
      </c>
      <c r="K30" s="44"/>
    </row>
    <row r="31" spans="2:11" s="1" customFormat="1" ht="14.4" customHeight="1">
      <c r="B31" s="40"/>
      <c r="C31" s="41"/>
      <c r="D31" s="41"/>
      <c r="E31" s="48" t="s">
        <v>44</v>
      </c>
      <c r="F31" s="138">
        <f>ROUND(SUM(BF101:BF658), 2)</f>
        <v>0</v>
      </c>
      <c r="G31" s="41"/>
      <c r="H31" s="41"/>
      <c r="I31" s="139">
        <v>0.15</v>
      </c>
      <c r="J31" s="138">
        <f>ROUND(ROUND((SUM(BF101:BF658)), 2)*I31, 2)</f>
        <v>0</v>
      </c>
      <c r="K31" s="44"/>
    </row>
    <row r="32" spans="2:11" s="1" customFormat="1" ht="14.4" hidden="1" customHeight="1">
      <c r="B32" s="40"/>
      <c r="C32" s="41"/>
      <c r="D32" s="41"/>
      <c r="E32" s="48" t="s">
        <v>45</v>
      </c>
      <c r="F32" s="138">
        <f>ROUND(SUM(BG101:BG658), 2)</f>
        <v>0</v>
      </c>
      <c r="G32" s="41"/>
      <c r="H32" s="41"/>
      <c r="I32" s="139">
        <v>0.21</v>
      </c>
      <c r="J32" s="138">
        <v>0</v>
      </c>
      <c r="K32" s="44"/>
    </row>
    <row r="33" spans="2:11" s="1" customFormat="1" ht="14.4" hidden="1" customHeight="1">
      <c r="B33" s="40"/>
      <c r="C33" s="41"/>
      <c r="D33" s="41"/>
      <c r="E33" s="48" t="s">
        <v>46</v>
      </c>
      <c r="F33" s="138">
        <f>ROUND(SUM(BH101:BH658), 2)</f>
        <v>0</v>
      </c>
      <c r="G33" s="41"/>
      <c r="H33" s="41"/>
      <c r="I33" s="139">
        <v>0.15</v>
      </c>
      <c r="J33" s="138">
        <v>0</v>
      </c>
      <c r="K33" s="44"/>
    </row>
    <row r="34" spans="2:11" s="1" customFormat="1" ht="14.4" hidden="1" customHeight="1">
      <c r="B34" s="40"/>
      <c r="C34" s="41"/>
      <c r="D34" s="41"/>
      <c r="E34" s="48" t="s">
        <v>47</v>
      </c>
      <c r="F34" s="138">
        <f>ROUND(SUM(BI101:BI658), 2)</f>
        <v>0</v>
      </c>
      <c r="G34" s="41"/>
      <c r="H34" s="41"/>
      <c r="I34" s="139">
        <v>0</v>
      </c>
      <c r="J34" s="138">
        <v>0</v>
      </c>
      <c r="K34" s="44"/>
    </row>
    <row r="35" spans="2:11" s="1" customFormat="1" ht="6.9" customHeight="1">
      <c r="B35" s="40"/>
      <c r="C35" s="41"/>
      <c r="D35" s="41"/>
      <c r="E35" s="41"/>
      <c r="F35" s="41"/>
      <c r="G35" s="41"/>
      <c r="H35" s="41"/>
      <c r="I35" s="126"/>
      <c r="J35" s="41"/>
      <c r="K35" s="44"/>
    </row>
    <row r="36" spans="2:11" s="1" customFormat="1" ht="25.35" customHeight="1">
      <c r="B36" s="40"/>
      <c r="C36" s="140"/>
      <c r="D36" s="141" t="s">
        <v>48</v>
      </c>
      <c r="E36" s="78"/>
      <c r="F36" s="78"/>
      <c r="G36" s="142" t="s">
        <v>49</v>
      </c>
      <c r="H36" s="143" t="s">
        <v>50</v>
      </c>
      <c r="I36" s="144"/>
      <c r="J36" s="145">
        <f>SUM(J27:J34)</f>
        <v>0</v>
      </c>
      <c r="K36" s="146"/>
    </row>
    <row r="37" spans="2:11" s="1" customFormat="1" ht="14.4" customHeight="1">
      <c r="B37" s="55"/>
      <c r="C37" s="56"/>
      <c r="D37" s="56"/>
      <c r="E37" s="56"/>
      <c r="F37" s="56"/>
      <c r="G37" s="56"/>
      <c r="H37" s="56"/>
      <c r="I37" s="147"/>
      <c r="J37" s="56"/>
      <c r="K37" s="57"/>
    </row>
    <row r="41" spans="2:11" s="1" customFormat="1" ht="6.9" customHeight="1">
      <c r="B41" s="148"/>
      <c r="C41" s="149"/>
      <c r="D41" s="149"/>
      <c r="E41" s="149"/>
      <c r="F41" s="149"/>
      <c r="G41" s="149"/>
      <c r="H41" s="149"/>
      <c r="I41" s="150"/>
      <c r="J41" s="149"/>
      <c r="K41" s="151"/>
    </row>
    <row r="42" spans="2:11" s="1" customFormat="1" ht="36.9" customHeight="1">
      <c r="B42" s="40"/>
      <c r="C42" s="29" t="s">
        <v>114</v>
      </c>
      <c r="D42" s="41"/>
      <c r="E42" s="41"/>
      <c r="F42" s="41"/>
      <c r="G42" s="41"/>
      <c r="H42" s="41"/>
      <c r="I42" s="126"/>
      <c r="J42" s="41"/>
      <c r="K42" s="44"/>
    </row>
    <row r="43" spans="2:11" s="1" customFormat="1" ht="6.9" customHeight="1">
      <c r="B43" s="40"/>
      <c r="C43" s="41"/>
      <c r="D43" s="41"/>
      <c r="E43" s="41"/>
      <c r="F43" s="41"/>
      <c r="G43" s="41"/>
      <c r="H43" s="41"/>
      <c r="I43" s="126"/>
      <c r="J43" s="41"/>
      <c r="K43" s="44"/>
    </row>
    <row r="44" spans="2:11" s="1" customFormat="1" ht="14.4" customHeight="1">
      <c r="B44" s="40"/>
      <c r="C44" s="36" t="s">
        <v>18</v>
      </c>
      <c r="D44" s="41"/>
      <c r="E44" s="41"/>
      <c r="F44" s="41"/>
      <c r="G44" s="41"/>
      <c r="H44" s="41"/>
      <c r="I44" s="126"/>
      <c r="J44" s="41"/>
      <c r="K44" s="44"/>
    </row>
    <row r="45" spans="2:11" s="1" customFormat="1" ht="14.4" customHeight="1">
      <c r="B45" s="40"/>
      <c r="C45" s="41"/>
      <c r="D45" s="41"/>
      <c r="E45" s="383" t="str">
        <f>E7</f>
        <v>Požární zbrojnice Habartov</v>
      </c>
      <c r="F45" s="384"/>
      <c r="G45" s="384"/>
      <c r="H45" s="384"/>
      <c r="I45" s="126"/>
      <c r="J45" s="41"/>
      <c r="K45" s="44"/>
    </row>
    <row r="46" spans="2:11" s="1" customFormat="1" ht="14.4" customHeight="1">
      <c r="B46" s="40"/>
      <c r="C46" s="36" t="s">
        <v>111</v>
      </c>
      <c r="D46" s="41"/>
      <c r="E46" s="41"/>
      <c r="F46" s="41"/>
      <c r="G46" s="41"/>
      <c r="H46" s="41"/>
      <c r="I46" s="126"/>
      <c r="J46" s="41"/>
      <c r="K46" s="44"/>
    </row>
    <row r="47" spans="2:11" s="1" customFormat="1" ht="16.2" customHeight="1">
      <c r="B47" s="40"/>
      <c r="C47" s="41"/>
      <c r="D47" s="41"/>
      <c r="E47" s="385" t="str">
        <f>E9</f>
        <v>D.1.1. - Architektonicko stavebí část</v>
      </c>
      <c r="F47" s="386"/>
      <c r="G47" s="386"/>
      <c r="H47" s="386"/>
      <c r="I47" s="126"/>
      <c r="J47" s="41"/>
      <c r="K47" s="44"/>
    </row>
    <row r="48" spans="2:11" s="1" customFormat="1" ht="6.9" customHeight="1">
      <c r="B48" s="40"/>
      <c r="C48" s="41"/>
      <c r="D48" s="41"/>
      <c r="E48" s="41"/>
      <c r="F48" s="41"/>
      <c r="G48" s="41"/>
      <c r="H48" s="41"/>
      <c r="I48" s="126"/>
      <c r="J48" s="41"/>
      <c r="K48" s="44"/>
    </row>
    <row r="49" spans="2:47" s="1" customFormat="1" ht="18" customHeight="1">
      <c r="B49" s="40"/>
      <c r="C49" s="36" t="s">
        <v>23</v>
      </c>
      <c r="D49" s="41"/>
      <c r="E49" s="41"/>
      <c r="F49" s="34" t="str">
        <f>F12</f>
        <v>Nám. Přátelství 112, 357 09 Habartov</v>
      </c>
      <c r="G49" s="41"/>
      <c r="H49" s="41"/>
      <c r="I49" s="127" t="s">
        <v>25</v>
      </c>
      <c r="J49" s="128" t="str">
        <f>IF(J12="","",J12)</f>
        <v>25. 10. 2018</v>
      </c>
      <c r="K49" s="44"/>
    </row>
    <row r="50" spans="2:47" s="1" customFormat="1" ht="6.9" customHeight="1">
      <c r="B50" s="40"/>
      <c r="C50" s="41"/>
      <c r="D50" s="41"/>
      <c r="E50" s="41"/>
      <c r="F50" s="41"/>
      <c r="G50" s="41"/>
      <c r="H50" s="41"/>
      <c r="I50" s="126"/>
      <c r="J50" s="41"/>
      <c r="K50" s="44"/>
    </row>
    <row r="51" spans="2:47" s="1" customFormat="1" ht="13.2">
      <c r="B51" s="40"/>
      <c r="C51" s="36" t="s">
        <v>27</v>
      </c>
      <c r="D51" s="41"/>
      <c r="E51" s="41"/>
      <c r="F51" s="34" t="str">
        <f>E15</f>
        <v xml:space="preserve"> </v>
      </c>
      <c r="G51" s="41"/>
      <c r="H51" s="41"/>
      <c r="I51" s="127" t="s">
        <v>33</v>
      </c>
      <c r="J51" s="374" t="str">
        <f>E21</f>
        <v>Ing. Šárka Dubská, Pod Strání 7, 362 63 Dalovice</v>
      </c>
      <c r="K51" s="44"/>
    </row>
    <row r="52" spans="2:47" s="1" customFormat="1" ht="14.4" customHeight="1">
      <c r="B52" s="40"/>
      <c r="C52" s="36" t="s">
        <v>31</v>
      </c>
      <c r="D52" s="41"/>
      <c r="E52" s="41"/>
      <c r="F52" s="34" t="str">
        <f>IF(E18="","",E18)</f>
        <v/>
      </c>
      <c r="G52" s="41"/>
      <c r="H52" s="41"/>
      <c r="I52" s="126"/>
      <c r="J52" s="378"/>
      <c r="K52" s="44"/>
    </row>
    <row r="53" spans="2:47" s="1" customFormat="1" ht="10.35" customHeight="1">
      <c r="B53" s="40"/>
      <c r="C53" s="41"/>
      <c r="D53" s="41"/>
      <c r="E53" s="41"/>
      <c r="F53" s="41"/>
      <c r="G53" s="41"/>
      <c r="H53" s="41"/>
      <c r="I53" s="126"/>
      <c r="J53" s="41"/>
      <c r="K53" s="44"/>
    </row>
    <row r="54" spans="2:47" s="1" customFormat="1" ht="29.25" customHeight="1">
      <c r="B54" s="40"/>
      <c r="C54" s="152" t="s">
        <v>115</v>
      </c>
      <c r="D54" s="140"/>
      <c r="E54" s="140"/>
      <c r="F54" s="140"/>
      <c r="G54" s="140"/>
      <c r="H54" s="140"/>
      <c r="I54" s="153"/>
      <c r="J54" s="154" t="s">
        <v>116</v>
      </c>
      <c r="K54" s="155"/>
    </row>
    <row r="55" spans="2:47" s="1" customFormat="1" ht="10.35" customHeight="1">
      <c r="B55" s="40"/>
      <c r="C55" s="41"/>
      <c r="D55" s="41"/>
      <c r="E55" s="41"/>
      <c r="F55" s="41"/>
      <c r="G55" s="41"/>
      <c r="H55" s="41"/>
      <c r="I55" s="126"/>
      <c r="J55" s="41"/>
      <c r="K55" s="44"/>
    </row>
    <row r="56" spans="2:47" s="1" customFormat="1" ht="29.25" customHeight="1">
      <c r="B56" s="40"/>
      <c r="C56" s="156" t="s">
        <v>117</v>
      </c>
      <c r="D56" s="41"/>
      <c r="E56" s="41"/>
      <c r="F56" s="41"/>
      <c r="G56" s="41"/>
      <c r="H56" s="41"/>
      <c r="I56" s="126"/>
      <c r="J56" s="136">
        <f>J101</f>
        <v>0</v>
      </c>
      <c r="K56" s="44"/>
      <c r="AU56" s="23" t="s">
        <v>118</v>
      </c>
    </row>
    <row r="57" spans="2:47" s="8" customFormat="1" ht="24.9" customHeight="1">
      <c r="B57" s="157"/>
      <c r="C57" s="158"/>
      <c r="D57" s="159" t="s">
        <v>119</v>
      </c>
      <c r="E57" s="160"/>
      <c r="F57" s="160"/>
      <c r="G57" s="160"/>
      <c r="H57" s="160"/>
      <c r="I57" s="161"/>
      <c r="J57" s="162">
        <f>J102</f>
        <v>0</v>
      </c>
      <c r="K57" s="163"/>
    </row>
    <row r="58" spans="2:47" s="9" customFormat="1" ht="19.95" customHeight="1">
      <c r="B58" s="164"/>
      <c r="C58" s="165"/>
      <c r="D58" s="166" t="s">
        <v>120</v>
      </c>
      <c r="E58" s="167"/>
      <c r="F58" s="167"/>
      <c r="G58" s="167"/>
      <c r="H58" s="167"/>
      <c r="I58" s="168"/>
      <c r="J58" s="169">
        <f>J103</f>
        <v>0</v>
      </c>
      <c r="K58" s="170"/>
    </row>
    <row r="59" spans="2:47" s="9" customFormat="1" ht="19.95" customHeight="1">
      <c r="B59" s="164"/>
      <c r="C59" s="165"/>
      <c r="D59" s="166" t="s">
        <v>121</v>
      </c>
      <c r="E59" s="167"/>
      <c r="F59" s="167"/>
      <c r="G59" s="167"/>
      <c r="H59" s="167"/>
      <c r="I59" s="168"/>
      <c r="J59" s="169">
        <f>J120</f>
        <v>0</v>
      </c>
      <c r="K59" s="170"/>
    </row>
    <row r="60" spans="2:47" s="9" customFormat="1" ht="19.95" customHeight="1">
      <c r="B60" s="164"/>
      <c r="C60" s="165"/>
      <c r="D60" s="166" t="s">
        <v>122</v>
      </c>
      <c r="E60" s="167"/>
      <c r="F60" s="167"/>
      <c r="G60" s="167"/>
      <c r="H60" s="167"/>
      <c r="I60" s="168"/>
      <c r="J60" s="169">
        <f>J170</f>
        <v>0</v>
      </c>
      <c r="K60" s="170"/>
    </row>
    <row r="61" spans="2:47" s="9" customFormat="1" ht="19.95" customHeight="1">
      <c r="B61" s="164"/>
      <c r="C61" s="165"/>
      <c r="D61" s="166" t="s">
        <v>123</v>
      </c>
      <c r="E61" s="167"/>
      <c r="F61" s="167"/>
      <c r="G61" s="167"/>
      <c r="H61" s="167"/>
      <c r="I61" s="168"/>
      <c r="J61" s="169">
        <f>J179</f>
        <v>0</v>
      </c>
      <c r="K61" s="170"/>
    </row>
    <row r="62" spans="2:47" s="9" customFormat="1" ht="14.85" customHeight="1">
      <c r="B62" s="164"/>
      <c r="C62" s="165"/>
      <c r="D62" s="166" t="s">
        <v>124</v>
      </c>
      <c r="E62" s="167"/>
      <c r="F62" s="167"/>
      <c r="G62" s="167"/>
      <c r="H62" s="167"/>
      <c r="I62" s="168"/>
      <c r="J62" s="169">
        <f>J180</f>
        <v>0</v>
      </c>
      <c r="K62" s="170"/>
    </row>
    <row r="63" spans="2:47" s="9" customFormat="1" ht="14.85" customHeight="1">
      <c r="B63" s="164"/>
      <c r="C63" s="165"/>
      <c r="D63" s="166" t="s">
        <v>125</v>
      </c>
      <c r="E63" s="167"/>
      <c r="F63" s="167"/>
      <c r="G63" s="167"/>
      <c r="H63" s="167"/>
      <c r="I63" s="168"/>
      <c r="J63" s="169">
        <f>J235</f>
        <v>0</v>
      </c>
      <c r="K63" s="170"/>
    </row>
    <row r="64" spans="2:47" s="9" customFormat="1" ht="14.85" customHeight="1">
      <c r="B64" s="164"/>
      <c r="C64" s="165"/>
      <c r="D64" s="166" t="s">
        <v>126</v>
      </c>
      <c r="E64" s="167"/>
      <c r="F64" s="167"/>
      <c r="G64" s="167"/>
      <c r="H64" s="167"/>
      <c r="I64" s="168"/>
      <c r="J64" s="169">
        <f>J253</f>
        <v>0</v>
      </c>
      <c r="K64" s="170"/>
    </row>
    <row r="65" spans="2:11" s="9" customFormat="1" ht="19.95" customHeight="1">
      <c r="B65" s="164"/>
      <c r="C65" s="165"/>
      <c r="D65" s="166" t="s">
        <v>127</v>
      </c>
      <c r="E65" s="167"/>
      <c r="F65" s="167"/>
      <c r="G65" s="167"/>
      <c r="H65" s="167"/>
      <c r="I65" s="168"/>
      <c r="J65" s="169">
        <f>J270</f>
        <v>0</v>
      </c>
      <c r="K65" s="170"/>
    </row>
    <row r="66" spans="2:11" s="9" customFormat="1" ht="14.85" customHeight="1">
      <c r="B66" s="164"/>
      <c r="C66" s="165"/>
      <c r="D66" s="166" t="s">
        <v>128</v>
      </c>
      <c r="E66" s="167"/>
      <c r="F66" s="167"/>
      <c r="G66" s="167"/>
      <c r="H66" s="167"/>
      <c r="I66" s="168"/>
      <c r="J66" s="169">
        <f>J271</f>
        <v>0</v>
      </c>
      <c r="K66" s="170"/>
    </row>
    <row r="67" spans="2:11" s="9" customFormat="1" ht="14.85" customHeight="1">
      <c r="B67" s="164"/>
      <c r="C67" s="165"/>
      <c r="D67" s="166" t="s">
        <v>129</v>
      </c>
      <c r="E67" s="167"/>
      <c r="F67" s="167"/>
      <c r="G67" s="167"/>
      <c r="H67" s="167"/>
      <c r="I67" s="168"/>
      <c r="J67" s="169">
        <f>J278</f>
        <v>0</v>
      </c>
      <c r="K67" s="170"/>
    </row>
    <row r="68" spans="2:11" s="9" customFormat="1" ht="14.85" customHeight="1">
      <c r="B68" s="164"/>
      <c r="C68" s="165"/>
      <c r="D68" s="166" t="s">
        <v>130</v>
      </c>
      <c r="E68" s="167"/>
      <c r="F68" s="167"/>
      <c r="G68" s="167"/>
      <c r="H68" s="167"/>
      <c r="I68" s="168"/>
      <c r="J68" s="169">
        <f>J286</f>
        <v>0</v>
      </c>
      <c r="K68" s="170"/>
    </row>
    <row r="69" spans="2:11" s="9" customFormat="1" ht="14.85" customHeight="1">
      <c r="B69" s="164"/>
      <c r="C69" s="165"/>
      <c r="D69" s="166" t="s">
        <v>131</v>
      </c>
      <c r="E69" s="167"/>
      <c r="F69" s="167"/>
      <c r="G69" s="167"/>
      <c r="H69" s="167"/>
      <c r="I69" s="168"/>
      <c r="J69" s="169">
        <f>J323</f>
        <v>0</v>
      </c>
      <c r="K69" s="170"/>
    </row>
    <row r="70" spans="2:11" s="9" customFormat="1" ht="19.95" customHeight="1">
      <c r="B70" s="164"/>
      <c r="C70" s="165"/>
      <c r="D70" s="166" t="s">
        <v>132</v>
      </c>
      <c r="E70" s="167"/>
      <c r="F70" s="167"/>
      <c r="G70" s="167"/>
      <c r="H70" s="167"/>
      <c r="I70" s="168"/>
      <c r="J70" s="169">
        <f>J373</f>
        <v>0</v>
      </c>
      <c r="K70" s="170"/>
    </row>
    <row r="71" spans="2:11" s="9" customFormat="1" ht="19.95" customHeight="1">
      <c r="B71" s="164"/>
      <c r="C71" s="165"/>
      <c r="D71" s="166" t="s">
        <v>133</v>
      </c>
      <c r="E71" s="167"/>
      <c r="F71" s="167"/>
      <c r="G71" s="167"/>
      <c r="H71" s="167"/>
      <c r="I71" s="168"/>
      <c r="J71" s="169">
        <f>J384</f>
        <v>0</v>
      </c>
      <c r="K71" s="170"/>
    </row>
    <row r="72" spans="2:11" s="8" customFormat="1" ht="24.9" customHeight="1">
      <c r="B72" s="157"/>
      <c r="C72" s="158"/>
      <c r="D72" s="159" t="s">
        <v>134</v>
      </c>
      <c r="E72" s="160"/>
      <c r="F72" s="160"/>
      <c r="G72" s="160"/>
      <c r="H72" s="160"/>
      <c r="I72" s="161"/>
      <c r="J72" s="162">
        <f>J387</f>
        <v>0</v>
      </c>
      <c r="K72" s="163"/>
    </row>
    <row r="73" spans="2:11" s="9" customFormat="1" ht="19.95" customHeight="1">
      <c r="B73" s="164"/>
      <c r="C73" s="165"/>
      <c r="D73" s="166" t="s">
        <v>135</v>
      </c>
      <c r="E73" s="167"/>
      <c r="F73" s="167"/>
      <c r="G73" s="167"/>
      <c r="H73" s="167"/>
      <c r="I73" s="168"/>
      <c r="J73" s="169">
        <f>J388</f>
        <v>0</v>
      </c>
      <c r="K73" s="170"/>
    </row>
    <row r="74" spans="2:11" s="9" customFormat="1" ht="19.95" customHeight="1">
      <c r="B74" s="164"/>
      <c r="C74" s="165"/>
      <c r="D74" s="166" t="s">
        <v>136</v>
      </c>
      <c r="E74" s="167"/>
      <c r="F74" s="167"/>
      <c r="G74" s="167"/>
      <c r="H74" s="167"/>
      <c r="I74" s="168"/>
      <c r="J74" s="169">
        <f>J407</f>
        <v>0</v>
      </c>
      <c r="K74" s="170"/>
    </row>
    <row r="75" spans="2:11" s="9" customFormat="1" ht="19.95" customHeight="1">
      <c r="B75" s="164"/>
      <c r="C75" s="165"/>
      <c r="D75" s="166" t="s">
        <v>137</v>
      </c>
      <c r="E75" s="167"/>
      <c r="F75" s="167"/>
      <c r="G75" s="167"/>
      <c r="H75" s="167"/>
      <c r="I75" s="168"/>
      <c r="J75" s="169">
        <f>J418</f>
        <v>0</v>
      </c>
      <c r="K75" s="170"/>
    </row>
    <row r="76" spans="2:11" s="9" customFormat="1" ht="19.95" customHeight="1">
      <c r="B76" s="164"/>
      <c r="C76" s="165"/>
      <c r="D76" s="166" t="s">
        <v>138</v>
      </c>
      <c r="E76" s="167"/>
      <c r="F76" s="167"/>
      <c r="G76" s="167"/>
      <c r="H76" s="167"/>
      <c r="I76" s="168"/>
      <c r="J76" s="169">
        <f>J455</f>
        <v>0</v>
      </c>
      <c r="K76" s="170"/>
    </row>
    <row r="77" spans="2:11" s="9" customFormat="1" ht="19.95" customHeight="1">
      <c r="B77" s="164"/>
      <c r="C77" s="165"/>
      <c r="D77" s="166" t="s">
        <v>139</v>
      </c>
      <c r="E77" s="167"/>
      <c r="F77" s="167"/>
      <c r="G77" s="167"/>
      <c r="H77" s="167"/>
      <c r="I77" s="168"/>
      <c r="J77" s="169">
        <f>J473</f>
        <v>0</v>
      </c>
      <c r="K77" s="170"/>
    </row>
    <row r="78" spans="2:11" s="9" customFormat="1" ht="19.95" customHeight="1">
      <c r="B78" s="164"/>
      <c r="C78" s="165"/>
      <c r="D78" s="166" t="s">
        <v>140</v>
      </c>
      <c r="E78" s="167"/>
      <c r="F78" s="167"/>
      <c r="G78" s="167"/>
      <c r="H78" s="167"/>
      <c r="I78" s="168"/>
      <c r="J78" s="169">
        <f>J519</f>
        <v>0</v>
      </c>
      <c r="K78" s="170"/>
    </row>
    <row r="79" spans="2:11" s="9" customFormat="1" ht="19.95" customHeight="1">
      <c r="B79" s="164"/>
      <c r="C79" s="165"/>
      <c r="D79" s="166" t="s">
        <v>141</v>
      </c>
      <c r="E79" s="167"/>
      <c r="F79" s="167"/>
      <c r="G79" s="167"/>
      <c r="H79" s="167"/>
      <c r="I79" s="168"/>
      <c r="J79" s="169">
        <f>J550</f>
        <v>0</v>
      </c>
      <c r="K79" s="170"/>
    </row>
    <row r="80" spans="2:11" s="9" customFormat="1" ht="19.95" customHeight="1">
      <c r="B80" s="164"/>
      <c r="C80" s="165"/>
      <c r="D80" s="166" t="s">
        <v>142</v>
      </c>
      <c r="E80" s="167"/>
      <c r="F80" s="167"/>
      <c r="G80" s="167"/>
      <c r="H80" s="167"/>
      <c r="I80" s="168"/>
      <c r="J80" s="169">
        <f>J578</f>
        <v>0</v>
      </c>
      <c r="K80" s="170"/>
    </row>
    <row r="81" spans="2:12" s="9" customFormat="1" ht="19.95" customHeight="1">
      <c r="B81" s="164"/>
      <c r="C81" s="165"/>
      <c r="D81" s="166" t="s">
        <v>143</v>
      </c>
      <c r="E81" s="167"/>
      <c r="F81" s="167"/>
      <c r="G81" s="167"/>
      <c r="H81" s="167"/>
      <c r="I81" s="168"/>
      <c r="J81" s="169">
        <f>J601</f>
        <v>0</v>
      </c>
      <c r="K81" s="170"/>
    </row>
    <row r="82" spans="2:12" s="1" customFormat="1" ht="21.75" customHeight="1">
      <c r="B82" s="40"/>
      <c r="C82" s="41"/>
      <c r="D82" s="41"/>
      <c r="E82" s="41"/>
      <c r="F82" s="41"/>
      <c r="G82" s="41"/>
      <c r="H82" s="41"/>
      <c r="I82" s="126"/>
      <c r="J82" s="41"/>
      <c r="K82" s="44"/>
    </row>
    <row r="83" spans="2:12" s="1" customFormat="1" ht="6.9" customHeight="1">
      <c r="B83" s="55"/>
      <c r="C83" s="56"/>
      <c r="D83" s="56"/>
      <c r="E83" s="56"/>
      <c r="F83" s="56"/>
      <c r="G83" s="56"/>
      <c r="H83" s="56"/>
      <c r="I83" s="147"/>
      <c r="J83" s="56"/>
      <c r="K83" s="57"/>
    </row>
    <row r="87" spans="2:12" s="1" customFormat="1" ht="6.9" customHeight="1">
      <c r="B87" s="58"/>
      <c r="C87" s="59"/>
      <c r="D87" s="59"/>
      <c r="E87" s="59"/>
      <c r="F87" s="59"/>
      <c r="G87" s="59"/>
      <c r="H87" s="59"/>
      <c r="I87" s="150"/>
      <c r="J87" s="59"/>
      <c r="K87" s="59"/>
      <c r="L87" s="60"/>
    </row>
    <row r="88" spans="2:12" s="1" customFormat="1" ht="36.9" customHeight="1">
      <c r="B88" s="40"/>
      <c r="C88" s="61" t="s">
        <v>144</v>
      </c>
      <c r="D88" s="62"/>
      <c r="E88" s="62"/>
      <c r="F88" s="62"/>
      <c r="G88" s="62"/>
      <c r="H88" s="62"/>
      <c r="I88" s="171"/>
      <c r="J88" s="62"/>
      <c r="K88" s="62"/>
      <c r="L88" s="60"/>
    </row>
    <row r="89" spans="2:12" s="1" customFormat="1" ht="6.9" customHeight="1">
      <c r="B89" s="40"/>
      <c r="C89" s="62"/>
      <c r="D89" s="62"/>
      <c r="E89" s="62"/>
      <c r="F89" s="62"/>
      <c r="G89" s="62"/>
      <c r="H89" s="62"/>
      <c r="I89" s="171"/>
      <c r="J89" s="62"/>
      <c r="K89" s="62"/>
      <c r="L89" s="60"/>
    </row>
    <row r="90" spans="2:12" s="1" customFormat="1" ht="14.4" customHeight="1">
      <c r="B90" s="40"/>
      <c r="C90" s="64" t="s">
        <v>18</v>
      </c>
      <c r="D90" s="62"/>
      <c r="E90" s="62"/>
      <c r="F90" s="62"/>
      <c r="G90" s="62"/>
      <c r="H90" s="62"/>
      <c r="I90" s="171"/>
      <c r="J90" s="62"/>
      <c r="K90" s="62"/>
      <c r="L90" s="60"/>
    </row>
    <row r="91" spans="2:12" s="1" customFormat="1" ht="14.4" customHeight="1">
      <c r="B91" s="40"/>
      <c r="C91" s="62"/>
      <c r="D91" s="62"/>
      <c r="E91" s="379" t="str">
        <f>E7</f>
        <v>Požární zbrojnice Habartov</v>
      </c>
      <c r="F91" s="380"/>
      <c r="G91" s="380"/>
      <c r="H91" s="380"/>
      <c r="I91" s="171"/>
      <c r="J91" s="62"/>
      <c r="K91" s="62"/>
      <c r="L91" s="60"/>
    </row>
    <row r="92" spans="2:12" s="1" customFormat="1" ht="14.4" customHeight="1">
      <c r="B92" s="40"/>
      <c r="C92" s="64" t="s">
        <v>111</v>
      </c>
      <c r="D92" s="62"/>
      <c r="E92" s="62"/>
      <c r="F92" s="62"/>
      <c r="G92" s="62"/>
      <c r="H92" s="62"/>
      <c r="I92" s="171"/>
      <c r="J92" s="62"/>
      <c r="K92" s="62"/>
      <c r="L92" s="60"/>
    </row>
    <row r="93" spans="2:12" s="1" customFormat="1" ht="16.2" customHeight="1">
      <c r="B93" s="40"/>
      <c r="C93" s="62"/>
      <c r="D93" s="62"/>
      <c r="E93" s="353" t="str">
        <f>E9</f>
        <v>D.1.1. - Architektonicko stavebí část</v>
      </c>
      <c r="F93" s="381"/>
      <c r="G93" s="381"/>
      <c r="H93" s="381"/>
      <c r="I93" s="171"/>
      <c r="J93" s="62"/>
      <c r="K93" s="62"/>
      <c r="L93" s="60"/>
    </row>
    <row r="94" spans="2:12" s="1" customFormat="1" ht="6.9" customHeight="1">
      <c r="B94" s="40"/>
      <c r="C94" s="62"/>
      <c r="D94" s="62"/>
      <c r="E94" s="62"/>
      <c r="F94" s="62"/>
      <c r="G94" s="62"/>
      <c r="H94" s="62"/>
      <c r="I94" s="171"/>
      <c r="J94" s="62"/>
      <c r="K94" s="62"/>
      <c r="L94" s="60"/>
    </row>
    <row r="95" spans="2:12" s="1" customFormat="1" ht="18" customHeight="1">
      <c r="B95" s="40"/>
      <c r="C95" s="64" t="s">
        <v>23</v>
      </c>
      <c r="D95" s="62"/>
      <c r="E95" s="62"/>
      <c r="F95" s="172" t="str">
        <f>F12</f>
        <v>Nám. Přátelství 112, 357 09 Habartov</v>
      </c>
      <c r="G95" s="62"/>
      <c r="H95" s="62"/>
      <c r="I95" s="173" t="s">
        <v>25</v>
      </c>
      <c r="J95" s="72" t="str">
        <f>IF(J12="","",J12)</f>
        <v>25. 10. 2018</v>
      </c>
      <c r="K95" s="62"/>
      <c r="L95" s="60"/>
    </row>
    <row r="96" spans="2:12" s="1" customFormat="1" ht="6.9" customHeight="1">
      <c r="B96" s="40"/>
      <c r="C96" s="62"/>
      <c r="D96" s="62"/>
      <c r="E96" s="62"/>
      <c r="F96" s="62"/>
      <c r="G96" s="62"/>
      <c r="H96" s="62"/>
      <c r="I96" s="171"/>
      <c r="J96" s="62"/>
      <c r="K96" s="62"/>
      <c r="L96" s="60"/>
    </row>
    <row r="97" spans="2:65" s="1" customFormat="1" ht="13.2">
      <c r="B97" s="40"/>
      <c r="C97" s="64" t="s">
        <v>27</v>
      </c>
      <c r="D97" s="62"/>
      <c r="E97" s="62"/>
      <c r="F97" s="172" t="str">
        <f>E15</f>
        <v xml:space="preserve"> </v>
      </c>
      <c r="G97" s="62"/>
      <c r="H97" s="62"/>
      <c r="I97" s="173" t="s">
        <v>33</v>
      </c>
      <c r="J97" s="172" t="str">
        <f>E21</f>
        <v>Ing. Šárka Dubská, Pod Strání 7, 362 63 Dalovice</v>
      </c>
      <c r="K97" s="62"/>
      <c r="L97" s="60"/>
    </row>
    <row r="98" spans="2:65" s="1" customFormat="1" ht="14.4" customHeight="1">
      <c r="B98" s="40"/>
      <c r="C98" s="64" t="s">
        <v>31</v>
      </c>
      <c r="D98" s="62"/>
      <c r="E98" s="62"/>
      <c r="F98" s="172" t="str">
        <f>IF(E18="","",E18)</f>
        <v/>
      </c>
      <c r="G98" s="62"/>
      <c r="H98" s="62"/>
      <c r="I98" s="171"/>
      <c r="J98" s="62"/>
      <c r="K98" s="62"/>
      <c r="L98" s="60"/>
    </row>
    <row r="99" spans="2:65" s="1" customFormat="1" ht="10.35" customHeight="1">
      <c r="B99" s="40"/>
      <c r="C99" s="62"/>
      <c r="D99" s="62"/>
      <c r="E99" s="62"/>
      <c r="F99" s="62"/>
      <c r="G99" s="62"/>
      <c r="H99" s="62"/>
      <c r="I99" s="171"/>
      <c r="J99" s="62"/>
      <c r="K99" s="62"/>
      <c r="L99" s="60"/>
    </row>
    <row r="100" spans="2:65" s="10" customFormat="1" ht="29.25" customHeight="1">
      <c r="B100" s="174"/>
      <c r="C100" s="175" t="s">
        <v>145</v>
      </c>
      <c r="D100" s="176" t="s">
        <v>57</v>
      </c>
      <c r="E100" s="176" t="s">
        <v>53</v>
      </c>
      <c r="F100" s="176" t="s">
        <v>146</v>
      </c>
      <c r="G100" s="176" t="s">
        <v>147</v>
      </c>
      <c r="H100" s="176" t="s">
        <v>148</v>
      </c>
      <c r="I100" s="177" t="s">
        <v>149</v>
      </c>
      <c r="J100" s="176" t="s">
        <v>116</v>
      </c>
      <c r="K100" s="178" t="s">
        <v>150</v>
      </c>
      <c r="L100" s="179"/>
      <c r="M100" s="80" t="s">
        <v>151</v>
      </c>
      <c r="N100" s="81" t="s">
        <v>42</v>
      </c>
      <c r="O100" s="81" t="s">
        <v>152</v>
      </c>
      <c r="P100" s="81" t="s">
        <v>153</v>
      </c>
      <c r="Q100" s="81" t="s">
        <v>154</v>
      </c>
      <c r="R100" s="81" t="s">
        <v>155</v>
      </c>
      <c r="S100" s="81" t="s">
        <v>156</v>
      </c>
      <c r="T100" s="82" t="s">
        <v>157</v>
      </c>
    </row>
    <row r="101" spans="2:65" s="1" customFormat="1" ht="29.25" customHeight="1">
      <c r="B101" s="40"/>
      <c r="C101" s="86" t="s">
        <v>117</v>
      </c>
      <c r="D101" s="62"/>
      <c r="E101" s="62"/>
      <c r="F101" s="62"/>
      <c r="G101" s="62"/>
      <c r="H101" s="62"/>
      <c r="I101" s="171"/>
      <c r="J101" s="180">
        <f>BK101</f>
        <v>0</v>
      </c>
      <c r="K101" s="62"/>
      <c r="L101" s="60"/>
      <c r="M101" s="83"/>
      <c r="N101" s="84"/>
      <c r="O101" s="84"/>
      <c r="P101" s="181">
        <f>P102+P387</f>
        <v>0</v>
      </c>
      <c r="Q101" s="84"/>
      <c r="R101" s="181">
        <f>R102+R387</f>
        <v>168.81261561999997</v>
      </c>
      <c r="S101" s="84"/>
      <c r="T101" s="182">
        <f>T102+T387</f>
        <v>155.08528876000003</v>
      </c>
      <c r="AT101" s="23" t="s">
        <v>71</v>
      </c>
      <c r="AU101" s="23" t="s">
        <v>118</v>
      </c>
      <c r="BK101" s="183">
        <f>BK102+BK387</f>
        <v>0</v>
      </c>
    </row>
    <row r="102" spans="2:65" s="11" customFormat="1" ht="37.35" customHeight="1">
      <c r="B102" s="184"/>
      <c r="C102" s="185"/>
      <c r="D102" s="186" t="s">
        <v>71</v>
      </c>
      <c r="E102" s="187" t="s">
        <v>158</v>
      </c>
      <c r="F102" s="187" t="s">
        <v>159</v>
      </c>
      <c r="G102" s="185"/>
      <c r="H102" s="185"/>
      <c r="I102" s="188"/>
      <c r="J102" s="189">
        <f>BK102</f>
        <v>0</v>
      </c>
      <c r="K102" s="185"/>
      <c r="L102" s="190"/>
      <c r="M102" s="191"/>
      <c r="N102" s="192"/>
      <c r="O102" s="192"/>
      <c r="P102" s="193">
        <f>P103+P120+P170+P179+P270+P373+P384</f>
        <v>0</v>
      </c>
      <c r="Q102" s="192"/>
      <c r="R102" s="193">
        <f>R103+R120+R170+R179+R270+R373+R384</f>
        <v>154.39421801999998</v>
      </c>
      <c r="S102" s="192"/>
      <c r="T102" s="194">
        <f>T103+T120+T170+T179+T270+T373+T384</f>
        <v>154.89135190000002</v>
      </c>
      <c r="AR102" s="195" t="s">
        <v>80</v>
      </c>
      <c r="AT102" s="196" t="s">
        <v>71</v>
      </c>
      <c r="AU102" s="196" t="s">
        <v>72</v>
      </c>
      <c r="AY102" s="195" t="s">
        <v>160</v>
      </c>
      <c r="BK102" s="197">
        <f>BK103+BK120+BK170+BK179+BK270+BK373+BK384</f>
        <v>0</v>
      </c>
    </row>
    <row r="103" spans="2:65" s="11" customFormat="1" ht="19.95" customHeight="1">
      <c r="B103" s="184"/>
      <c r="C103" s="185"/>
      <c r="D103" s="186" t="s">
        <v>71</v>
      </c>
      <c r="E103" s="198" t="s">
        <v>82</v>
      </c>
      <c r="F103" s="198" t="s">
        <v>161</v>
      </c>
      <c r="G103" s="185"/>
      <c r="H103" s="185"/>
      <c r="I103" s="188"/>
      <c r="J103" s="199">
        <f>BK103</f>
        <v>0</v>
      </c>
      <c r="K103" s="185"/>
      <c r="L103" s="190"/>
      <c r="M103" s="191"/>
      <c r="N103" s="192"/>
      <c r="O103" s="192"/>
      <c r="P103" s="193">
        <f>SUM(P104:P119)</f>
        <v>0</v>
      </c>
      <c r="Q103" s="192"/>
      <c r="R103" s="193">
        <f>SUM(R104:R119)</f>
        <v>116.10425602000001</v>
      </c>
      <c r="S103" s="192"/>
      <c r="T103" s="194">
        <f>SUM(T104:T119)</f>
        <v>0</v>
      </c>
      <c r="AR103" s="195" t="s">
        <v>80</v>
      </c>
      <c r="AT103" s="196" t="s">
        <v>71</v>
      </c>
      <c r="AU103" s="196" t="s">
        <v>80</v>
      </c>
      <c r="AY103" s="195" t="s">
        <v>160</v>
      </c>
      <c r="BK103" s="197">
        <f>SUM(BK104:BK119)</f>
        <v>0</v>
      </c>
    </row>
    <row r="104" spans="2:65" s="1" customFormat="1" ht="22.8" customHeight="1">
      <c r="B104" s="40"/>
      <c r="C104" s="200" t="s">
        <v>80</v>
      </c>
      <c r="D104" s="200" t="s">
        <v>162</v>
      </c>
      <c r="E104" s="201" t="s">
        <v>163</v>
      </c>
      <c r="F104" s="202" t="s">
        <v>164</v>
      </c>
      <c r="G104" s="203" t="s">
        <v>165</v>
      </c>
      <c r="H104" s="204">
        <v>13.583</v>
      </c>
      <c r="I104" s="205"/>
      <c r="J104" s="206">
        <f>ROUND(I104*H104,2)</f>
        <v>0</v>
      </c>
      <c r="K104" s="202" t="s">
        <v>166</v>
      </c>
      <c r="L104" s="60"/>
      <c r="M104" s="207" t="s">
        <v>21</v>
      </c>
      <c r="N104" s="208" t="s">
        <v>43</v>
      </c>
      <c r="O104" s="41"/>
      <c r="P104" s="209">
        <f>O104*H104</f>
        <v>0</v>
      </c>
      <c r="Q104" s="209">
        <v>2.16</v>
      </c>
      <c r="R104" s="209">
        <f>Q104*H104</f>
        <v>29.339280000000002</v>
      </c>
      <c r="S104" s="209">
        <v>0</v>
      </c>
      <c r="T104" s="210">
        <f>S104*H104</f>
        <v>0</v>
      </c>
      <c r="AR104" s="23" t="s">
        <v>167</v>
      </c>
      <c r="AT104" s="23" t="s">
        <v>162</v>
      </c>
      <c r="AU104" s="23" t="s">
        <v>82</v>
      </c>
      <c r="AY104" s="23" t="s">
        <v>160</v>
      </c>
      <c r="BE104" s="211">
        <f>IF(N104="základní",J104,0)</f>
        <v>0</v>
      </c>
      <c r="BF104" s="211">
        <f>IF(N104="snížená",J104,0)</f>
        <v>0</v>
      </c>
      <c r="BG104" s="211">
        <f>IF(N104="zákl. přenesená",J104,0)</f>
        <v>0</v>
      </c>
      <c r="BH104" s="211">
        <f>IF(N104="sníž. přenesená",J104,0)</f>
        <v>0</v>
      </c>
      <c r="BI104" s="211">
        <f>IF(N104="nulová",J104,0)</f>
        <v>0</v>
      </c>
      <c r="BJ104" s="23" t="s">
        <v>80</v>
      </c>
      <c r="BK104" s="211">
        <f>ROUND(I104*H104,2)</f>
        <v>0</v>
      </c>
      <c r="BL104" s="23" t="s">
        <v>167</v>
      </c>
      <c r="BM104" s="23" t="s">
        <v>168</v>
      </c>
    </row>
    <row r="105" spans="2:65" s="1" customFormat="1" ht="60">
      <c r="B105" s="40"/>
      <c r="C105" s="62"/>
      <c r="D105" s="212" t="s">
        <v>169</v>
      </c>
      <c r="E105" s="62"/>
      <c r="F105" s="213" t="s">
        <v>170</v>
      </c>
      <c r="G105" s="62"/>
      <c r="H105" s="62"/>
      <c r="I105" s="171"/>
      <c r="J105" s="62"/>
      <c r="K105" s="62"/>
      <c r="L105" s="60"/>
      <c r="M105" s="214"/>
      <c r="N105" s="41"/>
      <c r="O105" s="41"/>
      <c r="P105" s="41"/>
      <c r="Q105" s="41"/>
      <c r="R105" s="41"/>
      <c r="S105" s="41"/>
      <c r="T105" s="77"/>
      <c r="AT105" s="23" t="s">
        <v>169</v>
      </c>
      <c r="AU105" s="23" t="s">
        <v>82</v>
      </c>
    </row>
    <row r="106" spans="2:65" s="12" customFormat="1">
      <c r="B106" s="215"/>
      <c r="C106" s="216"/>
      <c r="D106" s="212" t="s">
        <v>171</v>
      </c>
      <c r="E106" s="217" t="s">
        <v>21</v>
      </c>
      <c r="F106" s="218" t="s">
        <v>172</v>
      </c>
      <c r="G106" s="216"/>
      <c r="H106" s="217" t="s">
        <v>21</v>
      </c>
      <c r="I106" s="219"/>
      <c r="J106" s="216"/>
      <c r="K106" s="216"/>
      <c r="L106" s="220"/>
      <c r="M106" s="221"/>
      <c r="N106" s="222"/>
      <c r="O106" s="222"/>
      <c r="P106" s="222"/>
      <c r="Q106" s="222"/>
      <c r="R106" s="222"/>
      <c r="S106" s="222"/>
      <c r="T106" s="223"/>
      <c r="AT106" s="224" t="s">
        <v>171</v>
      </c>
      <c r="AU106" s="224" t="s">
        <v>82</v>
      </c>
      <c r="AV106" s="12" t="s">
        <v>80</v>
      </c>
      <c r="AW106" s="12" t="s">
        <v>35</v>
      </c>
      <c r="AX106" s="12" t="s">
        <v>72</v>
      </c>
      <c r="AY106" s="224" t="s">
        <v>160</v>
      </c>
    </row>
    <row r="107" spans="2:65" s="13" customFormat="1">
      <c r="B107" s="225"/>
      <c r="C107" s="226"/>
      <c r="D107" s="212" t="s">
        <v>171</v>
      </c>
      <c r="E107" s="227" t="s">
        <v>21</v>
      </c>
      <c r="F107" s="228" t="s">
        <v>173</v>
      </c>
      <c r="G107" s="226"/>
      <c r="H107" s="229">
        <v>13.583</v>
      </c>
      <c r="I107" s="230"/>
      <c r="J107" s="226"/>
      <c r="K107" s="226"/>
      <c r="L107" s="231"/>
      <c r="M107" s="232"/>
      <c r="N107" s="233"/>
      <c r="O107" s="233"/>
      <c r="P107" s="233"/>
      <c r="Q107" s="233"/>
      <c r="R107" s="233"/>
      <c r="S107" s="233"/>
      <c r="T107" s="234"/>
      <c r="AT107" s="235" t="s">
        <v>171</v>
      </c>
      <c r="AU107" s="235" t="s">
        <v>82</v>
      </c>
      <c r="AV107" s="13" t="s">
        <v>82</v>
      </c>
      <c r="AW107" s="13" t="s">
        <v>35</v>
      </c>
      <c r="AX107" s="13" t="s">
        <v>72</v>
      </c>
      <c r="AY107" s="235" t="s">
        <v>160</v>
      </c>
    </row>
    <row r="108" spans="2:65" s="1" customFormat="1" ht="22.8" customHeight="1">
      <c r="B108" s="40"/>
      <c r="C108" s="200" t="s">
        <v>82</v>
      </c>
      <c r="D108" s="200" t="s">
        <v>162</v>
      </c>
      <c r="E108" s="201" t="s">
        <v>174</v>
      </c>
      <c r="F108" s="202" t="s">
        <v>175</v>
      </c>
      <c r="G108" s="203" t="s">
        <v>165</v>
      </c>
      <c r="H108" s="204">
        <v>6.7919999999999998</v>
      </c>
      <c r="I108" s="205">
        <v>0</v>
      </c>
      <c r="J108" s="206">
        <f>ROUND(I108*H108,2)</f>
        <v>0</v>
      </c>
      <c r="K108" s="202" t="s">
        <v>166</v>
      </c>
      <c r="L108" s="60"/>
      <c r="M108" s="207" t="s">
        <v>21</v>
      </c>
      <c r="N108" s="208" t="s">
        <v>43</v>
      </c>
      <c r="O108" s="41"/>
      <c r="P108" s="209">
        <f>O108*H108</f>
        <v>0</v>
      </c>
      <c r="Q108" s="209">
        <v>2.45329</v>
      </c>
      <c r="R108" s="209">
        <f>Q108*H108</f>
        <v>16.66274568</v>
      </c>
      <c r="S108" s="209">
        <v>0</v>
      </c>
      <c r="T108" s="210">
        <f>S108*H108</f>
        <v>0</v>
      </c>
      <c r="AR108" s="23" t="s">
        <v>167</v>
      </c>
      <c r="AT108" s="23" t="s">
        <v>162</v>
      </c>
      <c r="AU108" s="23" t="s">
        <v>82</v>
      </c>
      <c r="AY108" s="23" t="s">
        <v>160</v>
      </c>
      <c r="BE108" s="211">
        <f>IF(N108="základní",J108,0)</f>
        <v>0</v>
      </c>
      <c r="BF108" s="211">
        <f>IF(N108="snížená",J108,0)</f>
        <v>0</v>
      </c>
      <c r="BG108" s="211">
        <f>IF(N108="zákl. přenesená",J108,0)</f>
        <v>0</v>
      </c>
      <c r="BH108" s="211">
        <f>IF(N108="sníž. přenesená",J108,0)</f>
        <v>0</v>
      </c>
      <c r="BI108" s="211">
        <f>IF(N108="nulová",J108,0)</f>
        <v>0</v>
      </c>
      <c r="BJ108" s="23" t="s">
        <v>80</v>
      </c>
      <c r="BK108" s="211">
        <f>ROUND(I108*H108,2)</f>
        <v>0</v>
      </c>
      <c r="BL108" s="23" t="s">
        <v>167</v>
      </c>
      <c r="BM108" s="23" t="s">
        <v>176</v>
      </c>
    </row>
    <row r="109" spans="2:65" s="1" customFormat="1" ht="84">
      <c r="B109" s="40"/>
      <c r="C109" s="62"/>
      <c r="D109" s="212" t="s">
        <v>169</v>
      </c>
      <c r="E109" s="62"/>
      <c r="F109" s="213" t="s">
        <v>177</v>
      </c>
      <c r="G109" s="62"/>
      <c r="H109" s="62"/>
      <c r="I109" s="171"/>
      <c r="J109" s="62"/>
      <c r="K109" s="62"/>
      <c r="L109" s="60"/>
      <c r="M109" s="214"/>
      <c r="N109" s="41"/>
      <c r="O109" s="41"/>
      <c r="P109" s="41"/>
      <c r="Q109" s="41"/>
      <c r="R109" s="41"/>
      <c r="S109" s="41"/>
      <c r="T109" s="77"/>
      <c r="AT109" s="23" t="s">
        <v>169</v>
      </c>
      <c r="AU109" s="23" t="s">
        <v>82</v>
      </c>
    </row>
    <row r="110" spans="2:65" s="12" customFormat="1">
      <c r="B110" s="215"/>
      <c r="C110" s="216"/>
      <c r="D110" s="212" t="s">
        <v>171</v>
      </c>
      <c r="E110" s="217" t="s">
        <v>21</v>
      </c>
      <c r="F110" s="218" t="s">
        <v>178</v>
      </c>
      <c r="G110" s="216"/>
      <c r="H110" s="217" t="s">
        <v>21</v>
      </c>
      <c r="I110" s="219"/>
      <c r="J110" s="216"/>
      <c r="K110" s="216"/>
      <c r="L110" s="220"/>
      <c r="M110" s="221"/>
      <c r="N110" s="222"/>
      <c r="O110" s="222"/>
      <c r="P110" s="222"/>
      <c r="Q110" s="222"/>
      <c r="R110" s="222"/>
      <c r="S110" s="222"/>
      <c r="T110" s="223"/>
      <c r="AT110" s="224" t="s">
        <v>171</v>
      </c>
      <c r="AU110" s="224" t="s">
        <v>82</v>
      </c>
      <c r="AV110" s="12" t="s">
        <v>80</v>
      </c>
      <c r="AW110" s="12" t="s">
        <v>35</v>
      </c>
      <c r="AX110" s="12" t="s">
        <v>72</v>
      </c>
      <c r="AY110" s="224" t="s">
        <v>160</v>
      </c>
    </row>
    <row r="111" spans="2:65" s="13" customFormat="1">
      <c r="B111" s="225"/>
      <c r="C111" s="226"/>
      <c r="D111" s="212" t="s">
        <v>171</v>
      </c>
      <c r="E111" s="227" t="s">
        <v>21</v>
      </c>
      <c r="F111" s="228" t="s">
        <v>179</v>
      </c>
      <c r="G111" s="226"/>
      <c r="H111" s="229">
        <v>6.7919999999999998</v>
      </c>
      <c r="I111" s="230"/>
      <c r="J111" s="226"/>
      <c r="K111" s="226"/>
      <c r="L111" s="231"/>
      <c r="M111" s="232"/>
      <c r="N111" s="233"/>
      <c r="O111" s="233"/>
      <c r="P111" s="233"/>
      <c r="Q111" s="233"/>
      <c r="R111" s="233"/>
      <c r="S111" s="233"/>
      <c r="T111" s="234"/>
      <c r="AT111" s="235" t="s">
        <v>171</v>
      </c>
      <c r="AU111" s="235" t="s">
        <v>82</v>
      </c>
      <c r="AV111" s="13" t="s">
        <v>82</v>
      </c>
      <c r="AW111" s="13" t="s">
        <v>35</v>
      </c>
      <c r="AX111" s="13" t="s">
        <v>72</v>
      </c>
      <c r="AY111" s="235" t="s">
        <v>160</v>
      </c>
    </row>
    <row r="112" spans="2:65" s="1" customFormat="1" ht="22.8" customHeight="1">
      <c r="B112" s="40"/>
      <c r="C112" s="200" t="s">
        <v>180</v>
      </c>
      <c r="D112" s="200" t="s">
        <v>162</v>
      </c>
      <c r="E112" s="201" t="s">
        <v>181</v>
      </c>
      <c r="F112" s="202" t="s">
        <v>182</v>
      </c>
      <c r="G112" s="203" t="s">
        <v>165</v>
      </c>
      <c r="H112" s="204">
        <v>27.166</v>
      </c>
      <c r="I112" s="205"/>
      <c r="J112" s="206">
        <f>ROUND(I112*H112,2)</f>
        <v>0</v>
      </c>
      <c r="K112" s="202" t="s">
        <v>166</v>
      </c>
      <c r="L112" s="60"/>
      <c r="M112" s="207" t="s">
        <v>21</v>
      </c>
      <c r="N112" s="208" t="s">
        <v>43</v>
      </c>
      <c r="O112" s="41"/>
      <c r="P112" s="209">
        <f>O112*H112</f>
        <v>0</v>
      </c>
      <c r="Q112" s="209">
        <v>2.45329</v>
      </c>
      <c r="R112" s="209">
        <f>Q112*H112</f>
        <v>66.646076140000005</v>
      </c>
      <c r="S112" s="209">
        <v>0</v>
      </c>
      <c r="T112" s="210">
        <f>S112*H112</f>
        <v>0</v>
      </c>
      <c r="AR112" s="23" t="s">
        <v>167</v>
      </c>
      <c r="AT112" s="23" t="s">
        <v>162</v>
      </c>
      <c r="AU112" s="23" t="s">
        <v>82</v>
      </c>
      <c r="AY112" s="23" t="s">
        <v>160</v>
      </c>
      <c r="BE112" s="211">
        <f>IF(N112="základní",J112,0)</f>
        <v>0</v>
      </c>
      <c r="BF112" s="211">
        <f>IF(N112="snížená",J112,0)</f>
        <v>0</v>
      </c>
      <c r="BG112" s="211">
        <f>IF(N112="zákl. přenesená",J112,0)</f>
        <v>0</v>
      </c>
      <c r="BH112" s="211">
        <f>IF(N112="sníž. přenesená",J112,0)</f>
        <v>0</v>
      </c>
      <c r="BI112" s="211">
        <f>IF(N112="nulová",J112,0)</f>
        <v>0</v>
      </c>
      <c r="BJ112" s="23" t="s">
        <v>80</v>
      </c>
      <c r="BK112" s="211">
        <f>ROUND(I112*H112,2)</f>
        <v>0</v>
      </c>
      <c r="BL112" s="23" t="s">
        <v>167</v>
      </c>
      <c r="BM112" s="23" t="s">
        <v>183</v>
      </c>
    </row>
    <row r="113" spans="2:65" s="1" customFormat="1" ht="132">
      <c r="B113" s="40"/>
      <c r="C113" s="62"/>
      <c r="D113" s="212" t="s">
        <v>169</v>
      </c>
      <c r="E113" s="62"/>
      <c r="F113" s="213" t="s">
        <v>184</v>
      </c>
      <c r="G113" s="62"/>
      <c r="H113" s="62"/>
      <c r="I113" s="171"/>
      <c r="J113" s="62"/>
      <c r="K113" s="62"/>
      <c r="L113" s="60"/>
      <c r="M113" s="214"/>
      <c r="N113" s="41"/>
      <c r="O113" s="41"/>
      <c r="P113" s="41"/>
      <c r="Q113" s="41"/>
      <c r="R113" s="41"/>
      <c r="S113" s="41"/>
      <c r="T113" s="77"/>
      <c r="AT113" s="23" t="s">
        <v>169</v>
      </c>
      <c r="AU113" s="23" t="s">
        <v>82</v>
      </c>
    </row>
    <row r="114" spans="2:65" s="12" customFormat="1">
      <c r="B114" s="215"/>
      <c r="C114" s="216"/>
      <c r="D114" s="212" t="s">
        <v>171</v>
      </c>
      <c r="E114" s="217" t="s">
        <v>21</v>
      </c>
      <c r="F114" s="218" t="s">
        <v>172</v>
      </c>
      <c r="G114" s="216"/>
      <c r="H114" s="217" t="s">
        <v>21</v>
      </c>
      <c r="I114" s="219"/>
      <c r="J114" s="216"/>
      <c r="K114" s="216"/>
      <c r="L114" s="220"/>
      <c r="M114" s="221"/>
      <c r="N114" s="222"/>
      <c r="O114" s="222"/>
      <c r="P114" s="222"/>
      <c r="Q114" s="222"/>
      <c r="R114" s="222"/>
      <c r="S114" s="222"/>
      <c r="T114" s="223"/>
      <c r="AT114" s="224" t="s">
        <v>171</v>
      </c>
      <c r="AU114" s="224" t="s">
        <v>82</v>
      </c>
      <c r="AV114" s="12" t="s">
        <v>80</v>
      </c>
      <c r="AW114" s="12" t="s">
        <v>35</v>
      </c>
      <c r="AX114" s="12" t="s">
        <v>72</v>
      </c>
      <c r="AY114" s="224" t="s">
        <v>160</v>
      </c>
    </row>
    <row r="115" spans="2:65" s="13" customFormat="1">
      <c r="B115" s="225"/>
      <c r="C115" s="226"/>
      <c r="D115" s="212" t="s">
        <v>171</v>
      </c>
      <c r="E115" s="227" t="s">
        <v>21</v>
      </c>
      <c r="F115" s="228" t="s">
        <v>185</v>
      </c>
      <c r="G115" s="226"/>
      <c r="H115" s="229">
        <v>27.166</v>
      </c>
      <c r="I115" s="230"/>
      <c r="J115" s="226"/>
      <c r="K115" s="226"/>
      <c r="L115" s="231"/>
      <c r="M115" s="232"/>
      <c r="N115" s="233"/>
      <c r="O115" s="233"/>
      <c r="P115" s="233"/>
      <c r="Q115" s="233"/>
      <c r="R115" s="233"/>
      <c r="S115" s="233"/>
      <c r="T115" s="234"/>
      <c r="AT115" s="235" t="s">
        <v>171</v>
      </c>
      <c r="AU115" s="235" t="s">
        <v>82</v>
      </c>
      <c r="AV115" s="13" t="s">
        <v>82</v>
      </c>
      <c r="AW115" s="13" t="s">
        <v>35</v>
      </c>
      <c r="AX115" s="13" t="s">
        <v>72</v>
      </c>
      <c r="AY115" s="235" t="s">
        <v>160</v>
      </c>
    </row>
    <row r="116" spans="2:65" s="1" customFormat="1" ht="22.8" customHeight="1">
      <c r="B116" s="40"/>
      <c r="C116" s="200" t="s">
        <v>167</v>
      </c>
      <c r="D116" s="200" t="s">
        <v>162</v>
      </c>
      <c r="E116" s="201" t="s">
        <v>186</v>
      </c>
      <c r="F116" s="202" t="s">
        <v>187</v>
      </c>
      <c r="G116" s="203" t="s">
        <v>188</v>
      </c>
      <c r="H116" s="204">
        <v>3.26</v>
      </c>
      <c r="I116" s="205"/>
      <c r="J116" s="206">
        <f>ROUND(I116*H116,2)</f>
        <v>0</v>
      </c>
      <c r="K116" s="202" t="s">
        <v>166</v>
      </c>
      <c r="L116" s="60"/>
      <c r="M116" s="207" t="s">
        <v>21</v>
      </c>
      <c r="N116" s="208" t="s">
        <v>43</v>
      </c>
      <c r="O116" s="41"/>
      <c r="P116" s="209">
        <f>O116*H116</f>
        <v>0</v>
      </c>
      <c r="Q116" s="209">
        <v>1.0601700000000001</v>
      </c>
      <c r="R116" s="209">
        <f>Q116*H116</f>
        <v>3.4561541999999998</v>
      </c>
      <c r="S116" s="209">
        <v>0</v>
      </c>
      <c r="T116" s="210">
        <f>S116*H116</f>
        <v>0</v>
      </c>
      <c r="AR116" s="23" t="s">
        <v>167</v>
      </c>
      <c r="AT116" s="23" t="s">
        <v>162</v>
      </c>
      <c r="AU116" s="23" t="s">
        <v>82</v>
      </c>
      <c r="AY116" s="23" t="s">
        <v>160</v>
      </c>
      <c r="BE116" s="211">
        <f>IF(N116="základní",J116,0)</f>
        <v>0</v>
      </c>
      <c r="BF116" s="211">
        <f>IF(N116="snížená",J116,0)</f>
        <v>0</v>
      </c>
      <c r="BG116" s="211">
        <f>IF(N116="zákl. přenesená",J116,0)</f>
        <v>0</v>
      </c>
      <c r="BH116" s="211">
        <f>IF(N116="sníž. přenesená",J116,0)</f>
        <v>0</v>
      </c>
      <c r="BI116" s="211">
        <f>IF(N116="nulová",J116,0)</f>
        <v>0</v>
      </c>
      <c r="BJ116" s="23" t="s">
        <v>80</v>
      </c>
      <c r="BK116" s="211">
        <f>ROUND(I116*H116,2)</f>
        <v>0</v>
      </c>
      <c r="BL116" s="23" t="s">
        <v>167</v>
      </c>
      <c r="BM116" s="23" t="s">
        <v>189</v>
      </c>
    </row>
    <row r="117" spans="2:65" s="1" customFormat="1" ht="36">
      <c r="B117" s="40"/>
      <c r="C117" s="62"/>
      <c r="D117" s="212" t="s">
        <v>169</v>
      </c>
      <c r="E117" s="62"/>
      <c r="F117" s="213" t="s">
        <v>190</v>
      </c>
      <c r="G117" s="62"/>
      <c r="H117" s="62"/>
      <c r="I117" s="171"/>
      <c r="J117" s="62"/>
      <c r="K117" s="62"/>
      <c r="L117" s="60"/>
      <c r="M117" s="214"/>
      <c r="N117" s="41"/>
      <c r="O117" s="41"/>
      <c r="P117" s="41"/>
      <c r="Q117" s="41"/>
      <c r="R117" s="41"/>
      <c r="S117" s="41"/>
      <c r="T117" s="77"/>
      <c r="AT117" s="23" t="s">
        <v>169</v>
      </c>
      <c r="AU117" s="23" t="s">
        <v>82</v>
      </c>
    </row>
    <row r="118" spans="2:65" s="12" customFormat="1">
      <c r="B118" s="215"/>
      <c r="C118" s="216"/>
      <c r="D118" s="212" t="s">
        <v>171</v>
      </c>
      <c r="E118" s="217" t="s">
        <v>21</v>
      </c>
      <c r="F118" s="218" t="s">
        <v>191</v>
      </c>
      <c r="G118" s="216"/>
      <c r="H118" s="217" t="s">
        <v>21</v>
      </c>
      <c r="I118" s="219"/>
      <c r="J118" s="216"/>
      <c r="K118" s="216"/>
      <c r="L118" s="220"/>
      <c r="M118" s="221"/>
      <c r="N118" s="222"/>
      <c r="O118" s="222"/>
      <c r="P118" s="222"/>
      <c r="Q118" s="222"/>
      <c r="R118" s="222"/>
      <c r="S118" s="222"/>
      <c r="T118" s="223"/>
      <c r="AT118" s="224" t="s">
        <v>171</v>
      </c>
      <c r="AU118" s="224" t="s">
        <v>82</v>
      </c>
      <c r="AV118" s="12" t="s">
        <v>80</v>
      </c>
      <c r="AW118" s="12" t="s">
        <v>35</v>
      </c>
      <c r="AX118" s="12" t="s">
        <v>72</v>
      </c>
      <c r="AY118" s="224" t="s">
        <v>160</v>
      </c>
    </row>
    <row r="119" spans="2:65" s="13" customFormat="1">
      <c r="B119" s="225"/>
      <c r="C119" s="226"/>
      <c r="D119" s="212" t="s">
        <v>171</v>
      </c>
      <c r="E119" s="227" t="s">
        <v>21</v>
      </c>
      <c r="F119" s="228" t="s">
        <v>192</v>
      </c>
      <c r="G119" s="226"/>
      <c r="H119" s="229">
        <v>3.26</v>
      </c>
      <c r="I119" s="230"/>
      <c r="J119" s="226"/>
      <c r="K119" s="226"/>
      <c r="L119" s="231"/>
      <c r="M119" s="232"/>
      <c r="N119" s="233"/>
      <c r="O119" s="233"/>
      <c r="P119" s="233"/>
      <c r="Q119" s="233"/>
      <c r="R119" s="233"/>
      <c r="S119" s="233"/>
      <c r="T119" s="234"/>
      <c r="AT119" s="235" t="s">
        <v>171</v>
      </c>
      <c r="AU119" s="235" t="s">
        <v>82</v>
      </c>
      <c r="AV119" s="13" t="s">
        <v>82</v>
      </c>
      <c r="AW119" s="13" t="s">
        <v>35</v>
      </c>
      <c r="AX119" s="13" t="s">
        <v>72</v>
      </c>
      <c r="AY119" s="235" t="s">
        <v>160</v>
      </c>
    </row>
    <row r="120" spans="2:65" s="11" customFormat="1" ht="29.85" customHeight="1">
      <c r="B120" s="184"/>
      <c r="C120" s="185"/>
      <c r="D120" s="186" t="s">
        <v>71</v>
      </c>
      <c r="E120" s="198" t="s">
        <v>180</v>
      </c>
      <c r="F120" s="198" t="s">
        <v>193</v>
      </c>
      <c r="G120" s="185"/>
      <c r="H120" s="185"/>
      <c r="I120" s="188"/>
      <c r="J120" s="199">
        <f>BK120</f>
        <v>0</v>
      </c>
      <c r="K120" s="185"/>
      <c r="L120" s="190"/>
      <c r="M120" s="191"/>
      <c r="N120" s="192"/>
      <c r="O120" s="192"/>
      <c r="P120" s="193">
        <f>SUM(P121:P169)</f>
        <v>0</v>
      </c>
      <c r="Q120" s="192"/>
      <c r="R120" s="193">
        <f>SUM(R121:R169)</f>
        <v>4.6259845200000003</v>
      </c>
      <c r="S120" s="192"/>
      <c r="T120" s="194">
        <f>SUM(T121:T169)</f>
        <v>0</v>
      </c>
      <c r="AR120" s="195" t="s">
        <v>80</v>
      </c>
      <c r="AT120" s="196" t="s">
        <v>71</v>
      </c>
      <c r="AU120" s="196" t="s">
        <v>80</v>
      </c>
      <c r="AY120" s="195" t="s">
        <v>160</v>
      </c>
      <c r="BK120" s="197">
        <f>SUM(BK121:BK169)</f>
        <v>0</v>
      </c>
    </row>
    <row r="121" spans="2:65" s="1" customFormat="1" ht="14.4" customHeight="1">
      <c r="B121" s="40"/>
      <c r="C121" s="200" t="s">
        <v>194</v>
      </c>
      <c r="D121" s="200" t="s">
        <v>162</v>
      </c>
      <c r="E121" s="201" t="s">
        <v>195</v>
      </c>
      <c r="F121" s="202" t="s">
        <v>196</v>
      </c>
      <c r="G121" s="203" t="s">
        <v>165</v>
      </c>
      <c r="H121" s="204">
        <v>0.53500000000000003</v>
      </c>
      <c r="I121" s="205"/>
      <c r="J121" s="206">
        <f>ROUND(I121*H121,2)</f>
        <v>0</v>
      </c>
      <c r="K121" s="202" t="s">
        <v>166</v>
      </c>
      <c r="L121" s="60"/>
      <c r="M121" s="207" t="s">
        <v>21</v>
      </c>
      <c r="N121" s="208" t="s">
        <v>43</v>
      </c>
      <c r="O121" s="41"/>
      <c r="P121" s="209">
        <f>O121*H121</f>
        <v>0</v>
      </c>
      <c r="Q121" s="209">
        <v>1.94302</v>
      </c>
      <c r="R121" s="209">
        <f>Q121*H121</f>
        <v>1.0395157000000002</v>
      </c>
      <c r="S121" s="209">
        <v>0</v>
      </c>
      <c r="T121" s="210">
        <f>S121*H121</f>
        <v>0</v>
      </c>
      <c r="AR121" s="23" t="s">
        <v>167</v>
      </c>
      <c r="AT121" s="23" t="s">
        <v>162</v>
      </c>
      <c r="AU121" s="23" t="s">
        <v>82</v>
      </c>
      <c r="AY121" s="23" t="s">
        <v>160</v>
      </c>
      <c r="BE121" s="211">
        <f>IF(N121="základní",J121,0)</f>
        <v>0</v>
      </c>
      <c r="BF121" s="211">
        <f>IF(N121="snížená",J121,0)</f>
        <v>0</v>
      </c>
      <c r="BG121" s="211">
        <f>IF(N121="zákl. přenesená",J121,0)</f>
        <v>0</v>
      </c>
      <c r="BH121" s="211">
        <f>IF(N121="sníž. přenesená",J121,0)</f>
        <v>0</v>
      </c>
      <c r="BI121" s="211">
        <f>IF(N121="nulová",J121,0)</f>
        <v>0</v>
      </c>
      <c r="BJ121" s="23" t="s">
        <v>80</v>
      </c>
      <c r="BK121" s="211">
        <f>ROUND(I121*H121,2)</f>
        <v>0</v>
      </c>
      <c r="BL121" s="23" t="s">
        <v>167</v>
      </c>
      <c r="BM121" s="23" t="s">
        <v>197</v>
      </c>
    </row>
    <row r="122" spans="2:65" s="1" customFormat="1" ht="96">
      <c r="B122" s="40"/>
      <c r="C122" s="62"/>
      <c r="D122" s="212" t="s">
        <v>169</v>
      </c>
      <c r="E122" s="62"/>
      <c r="F122" s="213" t="s">
        <v>198</v>
      </c>
      <c r="G122" s="62"/>
      <c r="H122" s="62"/>
      <c r="I122" s="171"/>
      <c r="J122" s="62"/>
      <c r="K122" s="62"/>
      <c r="L122" s="60"/>
      <c r="M122" s="214"/>
      <c r="N122" s="41"/>
      <c r="O122" s="41"/>
      <c r="P122" s="41"/>
      <c r="Q122" s="41"/>
      <c r="R122" s="41"/>
      <c r="S122" s="41"/>
      <c r="T122" s="77"/>
      <c r="AT122" s="23" t="s">
        <v>169</v>
      </c>
      <c r="AU122" s="23" t="s">
        <v>82</v>
      </c>
    </row>
    <row r="123" spans="2:65" s="13" customFormat="1">
      <c r="B123" s="225"/>
      <c r="C123" s="226"/>
      <c r="D123" s="212" t="s">
        <v>171</v>
      </c>
      <c r="E123" s="227" t="s">
        <v>21</v>
      </c>
      <c r="F123" s="228" t="s">
        <v>199</v>
      </c>
      <c r="G123" s="226"/>
      <c r="H123" s="229">
        <v>0.20699999999999999</v>
      </c>
      <c r="I123" s="230"/>
      <c r="J123" s="226"/>
      <c r="K123" s="226"/>
      <c r="L123" s="231"/>
      <c r="M123" s="232"/>
      <c r="N123" s="233"/>
      <c r="O123" s="233"/>
      <c r="P123" s="233"/>
      <c r="Q123" s="233"/>
      <c r="R123" s="233"/>
      <c r="S123" s="233"/>
      <c r="T123" s="234"/>
      <c r="AT123" s="235" t="s">
        <v>171</v>
      </c>
      <c r="AU123" s="235" t="s">
        <v>82</v>
      </c>
      <c r="AV123" s="13" t="s">
        <v>82</v>
      </c>
      <c r="AW123" s="13" t="s">
        <v>35</v>
      </c>
      <c r="AX123" s="13" t="s">
        <v>72</v>
      </c>
      <c r="AY123" s="235" t="s">
        <v>160</v>
      </c>
    </row>
    <row r="124" spans="2:65" s="13" customFormat="1">
      <c r="B124" s="225"/>
      <c r="C124" s="226"/>
      <c r="D124" s="212" t="s">
        <v>171</v>
      </c>
      <c r="E124" s="227" t="s">
        <v>21</v>
      </c>
      <c r="F124" s="228" t="s">
        <v>200</v>
      </c>
      <c r="G124" s="226"/>
      <c r="H124" s="229">
        <v>6.3E-2</v>
      </c>
      <c r="I124" s="230"/>
      <c r="J124" s="226"/>
      <c r="K124" s="226"/>
      <c r="L124" s="231"/>
      <c r="M124" s="232"/>
      <c r="N124" s="233"/>
      <c r="O124" s="233"/>
      <c r="P124" s="233"/>
      <c r="Q124" s="233"/>
      <c r="R124" s="233"/>
      <c r="S124" s="233"/>
      <c r="T124" s="234"/>
      <c r="AT124" s="235" t="s">
        <v>171</v>
      </c>
      <c r="AU124" s="235" t="s">
        <v>82</v>
      </c>
      <c r="AV124" s="13" t="s">
        <v>82</v>
      </c>
      <c r="AW124" s="13" t="s">
        <v>35</v>
      </c>
      <c r="AX124" s="13" t="s">
        <v>72</v>
      </c>
      <c r="AY124" s="235" t="s">
        <v>160</v>
      </c>
    </row>
    <row r="125" spans="2:65" s="13" customFormat="1">
      <c r="B125" s="225"/>
      <c r="C125" s="226"/>
      <c r="D125" s="212" t="s">
        <v>171</v>
      </c>
      <c r="E125" s="227" t="s">
        <v>21</v>
      </c>
      <c r="F125" s="228" t="s">
        <v>201</v>
      </c>
      <c r="G125" s="226"/>
      <c r="H125" s="229">
        <v>5.3999999999999999E-2</v>
      </c>
      <c r="I125" s="230"/>
      <c r="J125" s="226"/>
      <c r="K125" s="226"/>
      <c r="L125" s="231"/>
      <c r="M125" s="232"/>
      <c r="N125" s="233"/>
      <c r="O125" s="233"/>
      <c r="P125" s="233"/>
      <c r="Q125" s="233"/>
      <c r="R125" s="233"/>
      <c r="S125" s="233"/>
      <c r="T125" s="234"/>
      <c r="AT125" s="235" t="s">
        <v>171</v>
      </c>
      <c r="AU125" s="235" t="s">
        <v>82</v>
      </c>
      <c r="AV125" s="13" t="s">
        <v>82</v>
      </c>
      <c r="AW125" s="13" t="s">
        <v>35</v>
      </c>
      <c r="AX125" s="13" t="s">
        <v>72</v>
      </c>
      <c r="AY125" s="235" t="s">
        <v>160</v>
      </c>
    </row>
    <row r="126" spans="2:65" s="13" customFormat="1">
      <c r="B126" s="225"/>
      <c r="C126" s="226"/>
      <c r="D126" s="212" t="s">
        <v>171</v>
      </c>
      <c r="E126" s="227" t="s">
        <v>21</v>
      </c>
      <c r="F126" s="228" t="s">
        <v>202</v>
      </c>
      <c r="G126" s="226"/>
      <c r="H126" s="229">
        <v>8.6999999999999994E-2</v>
      </c>
      <c r="I126" s="230"/>
      <c r="J126" s="226"/>
      <c r="K126" s="226"/>
      <c r="L126" s="231"/>
      <c r="M126" s="232"/>
      <c r="N126" s="233"/>
      <c r="O126" s="233"/>
      <c r="P126" s="233"/>
      <c r="Q126" s="233"/>
      <c r="R126" s="233"/>
      <c r="S126" s="233"/>
      <c r="T126" s="234"/>
      <c r="AT126" s="235" t="s">
        <v>171</v>
      </c>
      <c r="AU126" s="235" t="s">
        <v>82</v>
      </c>
      <c r="AV126" s="13" t="s">
        <v>82</v>
      </c>
      <c r="AW126" s="13" t="s">
        <v>35</v>
      </c>
      <c r="AX126" s="13" t="s">
        <v>72</v>
      </c>
      <c r="AY126" s="235" t="s">
        <v>160</v>
      </c>
    </row>
    <row r="127" spans="2:65" s="13" customFormat="1">
      <c r="B127" s="225"/>
      <c r="C127" s="226"/>
      <c r="D127" s="212" t="s">
        <v>171</v>
      </c>
      <c r="E127" s="227" t="s">
        <v>21</v>
      </c>
      <c r="F127" s="228" t="s">
        <v>203</v>
      </c>
      <c r="G127" s="226"/>
      <c r="H127" s="229">
        <v>0.124</v>
      </c>
      <c r="I127" s="230"/>
      <c r="J127" s="226"/>
      <c r="K127" s="226"/>
      <c r="L127" s="231"/>
      <c r="M127" s="232"/>
      <c r="N127" s="233"/>
      <c r="O127" s="233"/>
      <c r="P127" s="233"/>
      <c r="Q127" s="233"/>
      <c r="R127" s="233"/>
      <c r="S127" s="233"/>
      <c r="T127" s="234"/>
      <c r="AT127" s="235" t="s">
        <v>171</v>
      </c>
      <c r="AU127" s="235" t="s">
        <v>82</v>
      </c>
      <c r="AV127" s="13" t="s">
        <v>82</v>
      </c>
      <c r="AW127" s="13" t="s">
        <v>35</v>
      </c>
      <c r="AX127" s="13" t="s">
        <v>72</v>
      </c>
      <c r="AY127" s="235" t="s">
        <v>160</v>
      </c>
    </row>
    <row r="128" spans="2:65" s="1" customFormat="1" ht="22.8" customHeight="1">
      <c r="B128" s="40"/>
      <c r="C128" s="200" t="s">
        <v>204</v>
      </c>
      <c r="D128" s="200" t="s">
        <v>162</v>
      </c>
      <c r="E128" s="201" t="s">
        <v>205</v>
      </c>
      <c r="F128" s="202" t="s">
        <v>206</v>
      </c>
      <c r="G128" s="203" t="s">
        <v>188</v>
      </c>
      <c r="H128" s="204">
        <v>0.13100000000000001</v>
      </c>
      <c r="I128" s="205"/>
      <c r="J128" s="206">
        <f>ROUND(I128*H128,2)</f>
        <v>0</v>
      </c>
      <c r="K128" s="202" t="s">
        <v>166</v>
      </c>
      <c r="L128" s="60"/>
      <c r="M128" s="207" t="s">
        <v>21</v>
      </c>
      <c r="N128" s="208" t="s">
        <v>43</v>
      </c>
      <c r="O128" s="41"/>
      <c r="P128" s="209">
        <f>O128*H128</f>
        <v>0</v>
      </c>
      <c r="Q128" s="209">
        <v>1.9539999999999998E-2</v>
      </c>
      <c r="R128" s="209">
        <f>Q128*H128</f>
        <v>2.55974E-3</v>
      </c>
      <c r="S128" s="209">
        <v>0</v>
      </c>
      <c r="T128" s="210">
        <f>S128*H128</f>
        <v>0</v>
      </c>
      <c r="AR128" s="23" t="s">
        <v>167</v>
      </c>
      <c r="AT128" s="23" t="s">
        <v>162</v>
      </c>
      <c r="AU128" s="23" t="s">
        <v>82</v>
      </c>
      <c r="AY128" s="23" t="s">
        <v>160</v>
      </c>
      <c r="BE128" s="211">
        <f>IF(N128="základní",J128,0)</f>
        <v>0</v>
      </c>
      <c r="BF128" s="211">
        <f>IF(N128="snížená",J128,0)</f>
        <v>0</v>
      </c>
      <c r="BG128" s="211">
        <f>IF(N128="zákl. přenesená",J128,0)</f>
        <v>0</v>
      </c>
      <c r="BH128" s="211">
        <f>IF(N128="sníž. přenesená",J128,0)</f>
        <v>0</v>
      </c>
      <c r="BI128" s="211">
        <f>IF(N128="nulová",J128,0)</f>
        <v>0</v>
      </c>
      <c r="BJ128" s="23" t="s">
        <v>80</v>
      </c>
      <c r="BK128" s="211">
        <f>ROUND(I128*H128,2)</f>
        <v>0</v>
      </c>
      <c r="BL128" s="23" t="s">
        <v>167</v>
      </c>
      <c r="BM128" s="23" t="s">
        <v>207</v>
      </c>
    </row>
    <row r="129" spans="2:65" s="1" customFormat="1" ht="60">
      <c r="B129" s="40"/>
      <c r="C129" s="62"/>
      <c r="D129" s="212" t="s">
        <v>169</v>
      </c>
      <c r="E129" s="62"/>
      <c r="F129" s="213" t="s">
        <v>208</v>
      </c>
      <c r="G129" s="62"/>
      <c r="H129" s="62"/>
      <c r="I129" s="171"/>
      <c r="J129" s="62"/>
      <c r="K129" s="62"/>
      <c r="L129" s="60"/>
      <c r="M129" s="214"/>
      <c r="N129" s="41"/>
      <c r="O129" s="41"/>
      <c r="P129" s="41"/>
      <c r="Q129" s="41"/>
      <c r="R129" s="41"/>
      <c r="S129" s="41"/>
      <c r="T129" s="77"/>
      <c r="AT129" s="23" t="s">
        <v>169</v>
      </c>
      <c r="AU129" s="23" t="s">
        <v>82</v>
      </c>
    </row>
    <row r="130" spans="2:65" s="12" customFormat="1">
      <c r="B130" s="215"/>
      <c r="C130" s="216"/>
      <c r="D130" s="212" t="s">
        <v>171</v>
      </c>
      <c r="E130" s="217" t="s">
        <v>21</v>
      </c>
      <c r="F130" s="218" t="s">
        <v>209</v>
      </c>
      <c r="G130" s="216"/>
      <c r="H130" s="217" t="s">
        <v>21</v>
      </c>
      <c r="I130" s="219"/>
      <c r="J130" s="216"/>
      <c r="K130" s="216"/>
      <c r="L130" s="220"/>
      <c r="M130" s="221"/>
      <c r="N130" s="222"/>
      <c r="O130" s="222"/>
      <c r="P130" s="222"/>
      <c r="Q130" s="222"/>
      <c r="R130" s="222"/>
      <c r="S130" s="222"/>
      <c r="T130" s="223"/>
      <c r="AT130" s="224" t="s">
        <v>171</v>
      </c>
      <c r="AU130" s="224" t="s">
        <v>82</v>
      </c>
      <c r="AV130" s="12" t="s">
        <v>80</v>
      </c>
      <c r="AW130" s="12" t="s">
        <v>35</v>
      </c>
      <c r="AX130" s="12" t="s">
        <v>72</v>
      </c>
      <c r="AY130" s="224" t="s">
        <v>160</v>
      </c>
    </row>
    <row r="131" spans="2:65" s="13" customFormat="1">
      <c r="B131" s="225"/>
      <c r="C131" s="226"/>
      <c r="D131" s="212" t="s">
        <v>171</v>
      </c>
      <c r="E131" s="227" t="s">
        <v>21</v>
      </c>
      <c r="F131" s="228" t="s">
        <v>210</v>
      </c>
      <c r="G131" s="226"/>
      <c r="H131" s="229">
        <v>0.13100000000000001</v>
      </c>
      <c r="I131" s="230"/>
      <c r="J131" s="226"/>
      <c r="K131" s="226"/>
      <c r="L131" s="231"/>
      <c r="M131" s="232"/>
      <c r="N131" s="233"/>
      <c r="O131" s="233"/>
      <c r="P131" s="233"/>
      <c r="Q131" s="233"/>
      <c r="R131" s="233"/>
      <c r="S131" s="233"/>
      <c r="T131" s="234"/>
      <c r="AT131" s="235" t="s">
        <v>171</v>
      </c>
      <c r="AU131" s="235" t="s">
        <v>82</v>
      </c>
      <c r="AV131" s="13" t="s">
        <v>82</v>
      </c>
      <c r="AW131" s="13" t="s">
        <v>35</v>
      </c>
      <c r="AX131" s="13" t="s">
        <v>72</v>
      </c>
      <c r="AY131" s="235" t="s">
        <v>160</v>
      </c>
    </row>
    <row r="132" spans="2:65" s="1" customFormat="1" ht="14.4" customHeight="1">
      <c r="B132" s="40"/>
      <c r="C132" s="236" t="s">
        <v>211</v>
      </c>
      <c r="D132" s="236" t="s">
        <v>212</v>
      </c>
      <c r="E132" s="237" t="s">
        <v>213</v>
      </c>
      <c r="F132" s="238" t="s">
        <v>214</v>
      </c>
      <c r="G132" s="239" t="s">
        <v>188</v>
      </c>
      <c r="H132" s="240">
        <v>0.14099999999999999</v>
      </c>
      <c r="I132" s="241"/>
      <c r="J132" s="242">
        <f>ROUND(I132*H132,2)</f>
        <v>0</v>
      </c>
      <c r="K132" s="238" t="s">
        <v>166</v>
      </c>
      <c r="L132" s="243"/>
      <c r="M132" s="244" t="s">
        <v>21</v>
      </c>
      <c r="N132" s="245" t="s">
        <v>43</v>
      </c>
      <c r="O132" s="41"/>
      <c r="P132" s="209">
        <f>O132*H132</f>
        <v>0</v>
      </c>
      <c r="Q132" s="209">
        <v>1</v>
      </c>
      <c r="R132" s="209">
        <f>Q132*H132</f>
        <v>0.14099999999999999</v>
      </c>
      <c r="S132" s="209">
        <v>0</v>
      </c>
      <c r="T132" s="210">
        <f>S132*H132</f>
        <v>0</v>
      </c>
      <c r="AR132" s="23" t="s">
        <v>215</v>
      </c>
      <c r="AT132" s="23" t="s">
        <v>212</v>
      </c>
      <c r="AU132" s="23" t="s">
        <v>82</v>
      </c>
      <c r="AY132" s="23" t="s">
        <v>160</v>
      </c>
      <c r="BE132" s="211">
        <f>IF(N132="základní",J132,0)</f>
        <v>0</v>
      </c>
      <c r="BF132" s="211">
        <f>IF(N132="snížená",J132,0)</f>
        <v>0</v>
      </c>
      <c r="BG132" s="211">
        <f>IF(N132="zákl. přenesená",J132,0)</f>
        <v>0</v>
      </c>
      <c r="BH132" s="211">
        <f>IF(N132="sníž. přenesená",J132,0)</f>
        <v>0</v>
      </c>
      <c r="BI132" s="211">
        <f>IF(N132="nulová",J132,0)</f>
        <v>0</v>
      </c>
      <c r="BJ132" s="23" t="s">
        <v>80</v>
      </c>
      <c r="BK132" s="211">
        <f>ROUND(I132*H132,2)</f>
        <v>0</v>
      </c>
      <c r="BL132" s="23" t="s">
        <v>167</v>
      </c>
      <c r="BM132" s="23" t="s">
        <v>216</v>
      </c>
    </row>
    <row r="133" spans="2:65" s="1" customFormat="1" ht="24">
      <c r="B133" s="40"/>
      <c r="C133" s="62"/>
      <c r="D133" s="212" t="s">
        <v>217</v>
      </c>
      <c r="E133" s="62"/>
      <c r="F133" s="213" t="s">
        <v>218</v>
      </c>
      <c r="G133" s="62"/>
      <c r="H133" s="62"/>
      <c r="I133" s="171"/>
      <c r="J133" s="62"/>
      <c r="K133" s="62"/>
      <c r="L133" s="60"/>
      <c r="M133" s="214"/>
      <c r="N133" s="41"/>
      <c r="O133" s="41"/>
      <c r="P133" s="41"/>
      <c r="Q133" s="41"/>
      <c r="R133" s="41"/>
      <c r="S133" s="41"/>
      <c r="T133" s="77"/>
      <c r="AT133" s="23" t="s">
        <v>217</v>
      </c>
      <c r="AU133" s="23" t="s">
        <v>82</v>
      </c>
    </row>
    <row r="134" spans="2:65" s="12" customFormat="1">
      <c r="B134" s="215"/>
      <c r="C134" s="216"/>
      <c r="D134" s="212" t="s">
        <v>171</v>
      </c>
      <c r="E134" s="217" t="s">
        <v>21</v>
      </c>
      <c r="F134" s="218" t="s">
        <v>209</v>
      </c>
      <c r="G134" s="216"/>
      <c r="H134" s="217" t="s">
        <v>21</v>
      </c>
      <c r="I134" s="219"/>
      <c r="J134" s="216"/>
      <c r="K134" s="216"/>
      <c r="L134" s="220"/>
      <c r="M134" s="221"/>
      <c r="N134" s="222"/>
      <c r="O134" s="222"/>
      <c r="P134" s="222"/>
      <c r="Q134" s="222"/>
      <c r="R134" s="222"/>
      <c r="S134" s="222"/>
      <c r="T134" s="223"/>
      <c r="AT134" s="224" t="s">
        <v>171</v>
      </c>
      <c r="AU134" s="224" t="s">
        <v>82</v>
      </c>
      <c r="AV134" s="12" t="s">
        <v>80</v>
      </c>
      <c r="AW134" s="12" t="s">
        <v>35</v>
      </c>
      <c r="AX134" s="12" t="s">
        <v>72</v>
      </c>
      <c r="AY134" s="224" t="s">
        <v>160</v>
      </c>
    </row>
    <row r="135" spans="2:65" s="13" customFormat="1">
      <c r="B135" s="225"/>
      <c r="C135" s="226"/>
      <c r="D135" s="212" t="s">
        <v>171</v>
      </c>
      <c r="E135" s="227" t="s">
        <v>21</v>
      </c>
      <c r="F135" s="228" t="s">
        <v>210</v>
      </c>
      <c r="G135" s="226"/>
      <c r="H135" s="229">
        <v>0.13100000000000001</v>
      </c>
      <c r="I135" s="230"/>
      <c r="J135" s="226"/>
      <c r="K135" s="226"/>
      <c r="L135" s="231"/>
      <c r="M135" s="232"/>
      <c r="N135" s="233"/>
      <c r="O135" s="233"/>
      <c r="P135" s="233"/>
      <c r="Q135" s="233"/>
      <c r="R135" s="233"/>
      <c r="S135" s="233"/>
      <c r="T135" s="234"/>
      <c r="AT135" s="235" t="s">
        <v>171</v>
      </c>
      <c r="AU135" s="235" t="s">
        <v>82</v>
      </c>
      <c r="AV135" s="13" t="s">
        <v>82</v>
      </c>
      <c r="AW135" s="13" t="s">
        <v>35</v>
      </c>
      <c r="AX135" s="13" t="s">
        <v>72</v>
      </c>
      <c r="AY135" s="235" t="s">
        <v>160</v>
      </c>
    </row>
    <row r="136" spans="2:65" s="13" customFormat="1">
      <c r="B136" s="225"/>
      <c r="C136" s="226"/>
      <c r="D136" s="212" t="s">
        <v>171</v>
      </c>
      <c r="E136" s="226"/>
      <c r="F136" s="228" t="s">
        <v>219</v>
      </c>
      <c r="G136" s="226"/>
      <c r="H136" s="229">
        <v>0.14099999999999999</v>
      </c>
      <c r="I136" s="230"/>
      <c r="J136" s="226"/>
      <c r="K136" s="226"/>
      <c r="L136" s="231"/>
      <c r="M136" s="232"/>
      <c r="N136" s="233"/>
      <c r="O136" s="233"/>
      <c r="P136" s="233"/>
      <c r="Q136" s="233"/>
      <c r="R136" s="233"/>
      <c r="S136" s="233"/>
      <c r="T136" s="234"/>
      <c r="AT136" s="235" t="s">
        <v>171</v>
      </c>
      <c r="AU136" s="235" t="s">
        <v>82</v>
      </c>
      <c r="AV136" s="13" t="s">
        <v>82</v>
      </c>
      <c r="AW136" s="13" t="s">
        <v>6</v>
      </c>
      <c r="AX136" s="13" t="s">
        <v>80</v>
      </c>
      <c r="AY136" s="235" t="s">
        <v>160</v>
      </c>
    </row>
    <row r="137" spans="2:65" s="1" customFormat="1" ht="34.200000000000003" customHeight="1">
      <c r="B137" s="40"/>
      <c r="C137" s="200" t="s">
        <v>215</v>
      </c>
      <c r="D137" s="200" t="s">
        <v>162</v>
      </c>
      <c r="E137" s="201" t="s">
        <v>220</v>
      </c>
      <c r="F137" s="202" t="s">
        <v>221</v>
      </c>
      <c r="G137" s="203" t="s">
        <v>188</v>
      </c>
      <c r="H137" s="204">
        <v>0.19600000000000001</v>
      </c>
      <c r="I137" s="205"/>
      <c r="J137" s="206">
        <f>ROUND(I137*H137,2)</f>
        <v>0</v>
      </c>
      <c r="K137" s="202" t="s">
        <v>166</v>
      </c>
      <c r="L137" s="60"/>
      <c r="M137" s="207" t="s">
        <v>21</v>
      </c>
      <c r="N137" s="208" t="s">
        <v>43</v>
      </c>
      <c r="O137" s="41"/>
      <c r="P137" s="209">
        <f>O137*H137</f>
        <v>0</v>
      </c>
      <c r="Q137" s="209">
        <v>1.7090000000000001E-2</v>
      </c>
      <c r="R137" s="209">
        <f>Q137*H137</f>
        <v>3.3496400000000005E-3</v>
      </c>
      <c r="S137" s="209">
        <v>0</v>
      </c>
      <c r="T137" s="210">
        <f>S137*H137</f>
        <v>0</v>
      </c>
      <c r="AR137" s="23" t="s">
        <v>167</v>
      </c>
      <c r="AT137" s="23" t="s">
        <v>162</v>
      </c>
      <c r="AU137" s="23" t="s">
        <v>82</v>
      </c>
      <c r="AY137" s="23" t="s">
        <v>160</v>
      </c>
      <c r="BE137" s="211">
        <f>IF(N137="základní",J137,0)</f>
        <v>0</v>
      </c>
      <c r="BF137" s="211">
        <f>IF(N137="snížená",J137,0)</f>
        <v>0</v>
      </c>
      <c r="BG137" s="211">
        <f>IF(N137="zákl. přenesená",J137,0)</f>
        <v>0</v>
      </c>
      <c r="BH137" s="211">
        <f>IF(N137="sníž. přenesená",J137,0)</f>
        <v>0</v>
      </c>
      <c r="BI137" s="211">
        <f>IF(N137="nulová",J137,0)</f>
        <v>0</v>
      </c>
      <c r="BJ137" s="23" t="s">
        <v>80</v>
      </c>
      <c r="BK137" s="211">
        <f>ROUND(I137*H137,2)</f>
        <v>0</v>
      </c>
      <c r="BL137" s="23" t="s">
        <v>167</v>
      </c>
      <c r="BM137" s="23" t="s">
        <v>222</v>
      </c>
    </row>
    <row r="138" spans="2:65" s="1" customFormat="1" ht="60">
      <c r="B138" s="40"/>
      <c r="C138" s="62"/>
      <c r="D138" s="212" t="s">
        <v>169</v>
      </c>
      <c r="E138" s="62"/>
      <c r="F138" s="213" t="s">
        <v>208</v>
      </c>
      <c r="G138" s="62"/>
      <c r="H138" s="62"/>
      <c r="I138" s="171"/>
      <c r="J138" s="62"/>
      <c r="K138" s="62"/>
      <c r="L138" s="60"/>
      <c r="M138" s="214"/>
      <c r="N138" s="41"/>
      <c r="O138" s="41"/>
      <c r="P138" s="41"/>
      <c r="Q138" s="41"/>
      <c r="R138" s="41"/>
      <c r="S138" s="41"/>
      <c r="T138" s="77"/>
      <c r="AT138" s="23" t="s">
        <v>169</v>
      </c>
      <c r="AU138" s="23" t="s">
        <v>82</v>
      </c>
    </row>
    <row r="139" spans="2:65" s="12" customFormat="1">
      <c r="B139" s="215"/>
      <c r="C139" s="216"/>
      <c r="D139" s="212" t="s">
        <v>171</v>
      </c>
      <c r="E139" s="217" t="s">
        <v>21</v>
      </c>
      <c r="F139" s="218" t="s">
        <v>223</v>
      </c>
      <c r="G139" s="216"/>
      <c r="H139" s="217" t="s">
        <v>21</v>
      </c>
      <c r="I139" s="219"/>
      <c r="J139" s="216"/>
      <c r="K139" s="216"/>
      <c r="L139" s="220"/>
      <c r="M139" s="221"/>
      <c r="N139" s="222"/>
      <c r="O139" s="222"/>
      <c r="P139" s="222"/>
      <c r="Q139" s="222"/>
      <c r="R139" s="222"/>
      <c r="S139" s="222"/>
      <c r="T139" s="223"/>
      <c r="AT139" s="224" t="s">
        <v>171</v>
      </c>
      <c r="AU139" s="224" t="s">
        <v>82</v>
      </c>
      <c r="AV139" s="12" t="s">
        <v>80</v>
      </c>
      <c r="AW139" s="12" t="s">
        <v>35</v>
      </c>
      <c r="AX139" s="12" t="s">
        <v>72</v>
      </c>
      <c r="AY139" s="224" t="s">
        <v>160</v>
      </c>
    </row>
    <row r="140" spans="2:65" s="13" customFormat="1">
      <c r="B140" s="225"/>
      <c r="C140" s="226"/>
      <c r="D140" s="212" t="s">
        <v>171</v>
      </c>
      <c r="E140" s="227" t="s">
        <v>21</v>
      </c>
      <c r="F140" s="228" t="s">
        <v>224</v>
      </c>
      <c r="G140" s="226"/>
      <c r="H140" s="229">
        <v>0.19600000000000001</v>
      </c>
      <c r="I140" s="230"/>
      <c r="J140" s="226"/>
      <c r="K140" s="226"/>
      <c r="L140" s="231"/>
      <c r="M140" s="232"/>
      <c r="N140" s="233"/>
      <c r="O140" s="233"/>
      <c r="P140" s="233"/>
      <c r="Q140" s="233"/>
      <c r="R140" s="233"/>
      <c r="S140" s="233"/>
      <c r="T140" s="234"/>
      <c r="AT140" s="235" t="s">
        <v>171</v>
      </c>
      <c r="AU140" s="235" t="s">
        <v>82</v>
      </c>
      <c r="AV140" s="13" t="s">
        <v>82</v>
      </c>
      <c r="AW140" s="13" t="s">
        <v>35</v>
      </c>
      <c r="AX140" s="13" t="s">
        <v>72</v>
      </c>
      <c r="AY140" s="235" t="s">
        <v>160</v>
      </c>
    </row>
    <row r="141" spans="2:65" s="1" customFormat="1" ht="14.4" customHeight="1">
      <c r="B141" s="40"/>
      <c r="C141" s="236" t="s">
        <v>225</v>
      </c>
      <c r="D141" s="236" t="s">
        <v>212</v>
      </c>
      <c r="E141" s="237" t="s">
        <v>226</v>
      </c>
      <c r="F141" s="238" t="s">
        <v>227</v>
      </c>
      <c r="G141" s="239" t="s">
        <v>188</v>
      </c>
      <c r="H141" s="240">
        <v>0.21199999999999999</v>
      </c>
      <c r="I141" s="241"/>
      <c r="J141" s="242">
        <f>ROUND(I141*H141,2)</f>
        <v>0</v>
      </c>
      <c r="K141" s="238" t="s">
        <v>166</v>
      </c>
      <c r="L141" s="243"/>
      <c r="M141" s="244" t="s">
        <v>21</v>
      </c>
      <c r="N141" s="245" t="s">
        <v>43</v>
      </c>
      <c r="O141" s="41"/>
      <c r="P141" s="209">
        <f>O141*H141</f>
        <v>0</v>
      </c>
      <c r="Q141" s="209">
        <v>1</v>
      </c>
      <c r="R141" s="209">
        <f>Q141*H141</f>
        <v>0.21199999999999999</v>
      </c>
      <c r="S141" s="209">
        <v>0</v>
      </c>
      <c r="T141" s="210">
        <f>S141*H141</f>
        <v>0</v>
      </c>
      <c r="AR141" s="23" t="s">
        <v>215</v>
      </c>
      <c r="AT141" s="23" t="s">
        <v>212</v>
      </c>
      <c r="AU141" s="23" t="s">
        <v>82</v>
      </c>
      <c r="AY141" s="23" t="s">
        <v>160</v>
      </c>
      <c r="BE141" s="211">
        <f>IF(N141="základní",J141,0)</f>
        <v>0</v>
      </c>
      <c r="BF141" s="211">
        <f>IF(N141="snížená",J141,0)</f>
        <v>0</v>
      </c>
      <c r="BG141" s="211">
        <f>IF(N141="zákl. přenesená",J141,0)</f>
        <v>0</v>
      </c>
      <c r="BH141" s="211">
        <f>IF(N141="sníž. přenesená",J141,0)</f>
        <v>0</v>
      </c>
      <c r="BI141" s="211">
        <f>IF(N141="nulová",J141,0)</f>
        <v>0</v>
      </c>
      <c r="BJ141" s="23" t="s">
        <v>80</v>
      </c>
      <c r="BK141" s="211">
        <f>ROUND(I141*H141,2)</f>
        <v>0</v>
      </c>
      <c r="BL141" s="23" t="s">
        <v>167</v>
      </c>
      <c r="BM141" s="23" t="s">
        <v>228</v>
      </c>
    </row>
    <row r="142" spans="2:65" s="1" customFormat="1" ht="24">
      <c r="B142" s="40"/>
      <c r="C142" s="62"/>
      <c r="D142" s="212" t="s">
        <v>217</v>
      </c>
      <c r="E142" s="62"/>
      <c r="F142" s="213" t="s">
        <v>229</v>
      </c>
      <c r="G142" s="62"/>
      <c r="H142" s="62"/>
      <c r="I142" s="171"/>
      <c r="J142" s="62"/>
      <c r="K142" s="62"/>
      <c r="L142" s="60"/>
      <c r="M142" s="214"/>
      <c r="N142" s="41"/>
      <c r="O142" s="41"/>
      <c r="P142" s="41"/>
      <c r="Q142" s="41"/>
      <c r="R142" s="41"/>
      <c r="S142" s="41"/>
      <c r="T142" s="77"/>
      <c r="AT142" s="23" t="s">
        <v>217</v>
      </c>
      <c r="AU142" s="23" t="s">
        <v>82</v>
      </c>
    </row>
    <row r="143" spans="2:65" s="12" customFormat="1">
      <c r="B143" s="215"/>
      <c r="C143" s="216"/>
      <c r="D143" s="212" t="s">
        <v>171</v>
      </c>
      <c r="E143" s="217" t="s">
        <v>21</v>
      </c>
      <c r="F143" s="218" t="s">
        <v>223</v>
      </c>
      <c r="G143" s="216"/>
      <c r="H143" s="217" t="s">
        <v>21</v>
      </c>
      <c r="I143" s="219"/>
      <c r="J143" s="216"/>
      <c r="K143" s="216"/>
      <c r="L143" s="220"/>
      <c r="M143" s="221"/>
      <c r="N143" s="222"/>
      <c r="O143" s="222"/>
      <c r="P143" s="222"/>
      <c r="Q143" s="222"/>
      <c r="R143" s="222"/>
      <c r="S143" s="222"/>
      <c r="T143" s="223"/>
      <c r="AT143" s="224" t="s">
        <v>171</v>
      </c>
      <c r="AU143" s="224" t="s">
        <v>82</v>
      </c>
      <c r="AV143" s="12" t="s">
        <v>80</v>
      </c>
      <c r="AW143" s="12" t="s">
        <v>35</v>
      </c>
      <c r="AX143" s="12" t="s">
        <v>72</v>
      </c>
      <c r="AY143" s="224" t="s">
        <v>160</v>
      </c>
    </row>
    <row r="144" spans="2:65" s="13" customFormat="1">
      <c r="B144" s="225"/>
      <c r="C144" s="226"/>
      <c r="D144" s="212" t="s">
        <v>171</v>
      </c>
      <c r="E144" s="227" t="s">
        <v>21</v>
      </c>
      <c r="F144" s="228" t="s">
        <v>224</v>
      </c>
      <c r="G144" s="226"/>
      <c r="H144" s="229">
        <v>0.19600000000000001</v>
      </c>
      <c r="I144" s="230"/>
      <c r="J144" s="226"/>
      <c r="K144" s="226"/>
      <c r="L144" s="231"/>
      <c r="M144" s="232"/>
      <c r="N144" s="233"/>
      <c r="O144" s="233"/>
      <c r="P144" s="233"/>
      <c r="Q144" s="233"/>
      <c r="R144" s="233"/>
      <c r="S144" s="233"/>
      <c r="T144" s="234"/>
      <c r="AT144" s="235" t="s">
        <v>171</v>
      </c>
      <c r="AU144" s="235" t="s">
        <v>82</v>
      </c>
      <c r="AV144" s="13" t="s">
        <v>82</v>
      </c>
      <c r="AW144" s="13" t="s">
        <v>35</v>
      </c>
      <c r="AX144" s="13" t="s">
        <v>72</v>
      </c>
      <c r="AY144" s="235" t="s">
        <v>160</v>
      </c>
    </row>
    <row r="145" spans="2:65" s="13" customFormat="1">
      <c r="B145" s="225"/>
      <c r="C145" s="226"/>
      <c r="D145" s="212" t="s">
        <v>171</v>
      </c>
      <c r="E145" s="226"/>
      <c r="F145" s="228" t="s">
        <v>230</v>
      </c>
      <c r="G145" s="226"/>
      <c r="H145" s="229">
        <v>0.21199999999999999</v>
      </c>
      <c r="I145" s="230"/>
      <c r="J145" s="226"/>
      <c r="K145" s="226"/>
      <c r="L145" s="231"/>
      <c r="M145" s="232"/>
      <c r="N145" s="233"/>
      <c r="O145" s="233"/>
      <c r="P145" s="233"/>
      <c r="Q145" s="233"/>
      <c r="R145" s="233"/>
      <c r="S145" s="233"/>
      <c r="T145" s="234"/>
      <c r="AT145" s="235" t="s">
        <v>171</v>
      </c>
      <c r="AU145" s="235" t="s">
        <v>82</v>
      </c>
      <c r="AV145" s="13" t="s">
        <v>82</v>
      </c>
      <c r="AW145" s="13" t="s">
        <v>6</v>
      </c>
      <c r="AX145" s="13" t="s">
        <v>80</v>
      </c>
      <c r="AY145" s="235" t="s">
        <v>160</v>
      </c>
    </row>
    <row r="146" spans="2:65" s="1" customFormat="1" ht="34.200000000000003" customHeight="1">
      <c r="B146" s="40"/>
      <c r="C146" s="200" t="s">
        <v>231</v>
      </c>
      <c r="D146" s="200" t="s">
        <v>162</v>
      </c>
      <c r="E146" s="201" t="s">
        <v>232</v>
      </c>
      <c r="F146" s="202" t="s">
        <v>233</v>
      </c>
      <c r="G146" s="203" t="s">
        <v>234</v>
      </c>
      <c r="H146" s="204">
        <v>1.8180000000000001</v>
      </c>
      <c r="I146" s="205"/>
      <c r="J146" s="206">
        <f>ROUND(I146*H146,2)</f>
        <v>0</v>
      </c>
      <c r="K146" s="202" t="s">
        <v>166</v>
      </c>
      <c r="L146" s="60"/>
      <c r="M146" s="207" t="s">
        <v>21</v>
      </c>
      <c r="N146" s="208" t="s">
        <v>43</v>
      </c>
      <c r="O146" s="41"/>
      <c r="P146" s="209">
        <f>O146*H146</f>
        <v>0</v>
      </c>
      <c r="Q146" s="209">
        <v>0.10891000000000001</v>
      </c>
      <c r="R146" s="209">
        <f>Q146*H146</f>
        <v>0.19799838000000003</v>
      </c>
      <c r="S146" s="209">
        <v>0</v>
      </c>
      <c r="T146" s="210">
        <f>S146*H146</f>
        <v>0</v>
      </c>
      <c r="AR146" s="23" t="s">
        <v>167</v>
      </c>
      <c r="AT146" s="23" t="s">
        <v>162</v>
      </c>
      <c r="AU146" s="23" t="s">
        <v>82</v>
      </c>
      <c r="AY146" s="23" t="s">
        <v>160</v>
      </c>
      <c r="BE146" s="211">
        <f>IF(N146="základní",J146,0)</f>
        <v>0</v>
      </c>
      <c r="BF146" s="211">
        <f>IF(N146="snížená",J146,0)</f>
        <v>0</v>
      </c>
      <c r="BG146" s="211">
        <f>IF(N146="zákl. přenesená",J146,0)</f>
        <v>0</v>
      </c>
      <c r="BH146" s="211">
        <f>IF(N146="sníž. přenesená",J146,0)</f>
        <v>0</v>
      </c>
      <c r="BI146" s="211">
        <f>IF(N146="nulová",J146,0)</f>
        <v>0</v>
      </c>
      <c r="BJ146" s="23" t="s">
        <v>80</v>
      </c>
      <c r="BK146" s="211">
        <f>ROUND(I146*H146,2)</f>
        <v>0</v>
      </c>
      <c r="BL146" s="23" t="s">
        <v>167</v>
      </c>
      <c r="BM146" s="23" t="s">
        <v>235</v>
      </c>
    </row>
    <row r="147" spans="2:65" s="13" customFormat="1">
      <c r="B147" s="225"/>
      <c r="C147" s="226"/>
      <c r="D147" s="212" t="s">
        <v>171</v>
      </c>
      <c r="E147" s="227" t="s">
        <v>21</v>
      </c>
      <c r="F147" s="228" t="s">
        <v>236</v>
      </c>
      <c r="G147" s="226"/>
      <c r="H147" s="229">
        <v>1.8180000000000001</v>
      </c>
      <c r="I147" s="230"/>
      <c r="J147" s="226"/>
      <c r="K147" s="226"/>
      <c r="L147" s="231"/>
      <c r="M147" s="232"/>
      <c r="N147" s="233"/>
      <c r="O147" s="233"/>
      <c r="P147" s="233"/>
      <c r="Q147" s="233"/>
      <c r="R147" s="233"/>
      <c r="S147" s="233"/>
      <c r="T147" s="234"/>
      <c r="AT147" s="235" t="s">
        <v>171</v>
      </c>
      <c r="AU147" s="235" t="s">
        <v>82</v>
      </c>
      <c r="AV147" s="13" t="s">
        <v>82</v>
      </c>
      <c r="AW147" s="13" t="s">
        <v>35</v>
      </c>
      <c r="AX147" s="13" t="s">
        <v>72</v>
      </c>
      <c r="AY147" s="235" t="s">
        <v>160</v>
      </c>
    </row>
    <row r="148" spans="2:65" s="1" customFormat="1" ht="22.8" customHeight="1">
      <c r="B148" s="40"/>
      <c r="C148" s="200" t="s">
        <v>237</v>
      </c>
      <c r="D148" s="200" t="s">
        <v>162</v>
      </c>
      <c r="E148" s="201" t="s">
        <v>238</v>
      </c>
      <c r="F148" s="202" t="s">
        <v>239</v>
      </c>
      <c r="G148" s="203" t="s">
        <v>234</v>
      </c>
      <c r="H148" s="204">
        <v>6.7729999999999997</v>
      </c>
      <c r="I148" s="205"/>
      <c r="J148" s="206">
        <f>ROUND(I148*H148,2)</f>
        <v>0</v>
      </c>
      <c r="K148" s="202" t="s">
        <v>166</v>
      </c>
      <c r="L148" s="60"/>
      <c r="M148" s="207" t="s">
        <v>21</v>
      </c>
      <c r="N148" s="208" t="s">
        <v>43</v>
      </c>
      <c r="O148" s="41"/>
      <c r="P148" s="209">
        <f>O148*H148</f>
        <v>0</v>
      </c>
      <c r="Q148" s="209">
        <v>6.9169999999999995E-2</v>
      </c>
      <c r="R148" s="209">
        <f>Q148*H148</f>
        <v>0.46848840999999997</v>
      </c>
      <c r="S148" s="209">
        <v>0</v>
      </c>
      <c r="T148" s="210">
        <f>S148*H148</f>
        <v>0</v>
      </c>
      <c r="AR148" s="23" t="s">
        <v>167</v>
      </c>
      <c r="AT148" s="23" t="s">
        <v>162</v>
      </c>
      <c r="AU148" s="23" t="s">
        <v>82</v>
      </c>
      <c r="AY148" s="23" t="s">
        <v>160</v>
      </c>
      <c r="BE148" s="211">
        <f>IF(N148="základní",J148,0)</f>
        <v>0</v>
      </c>
      <c r="BF148" s="211">
        <f>IF(N148="snížená",J148,0)</f>
        <v>0</v>
      </c>
      <c r="BG148" s="211">
        <f>IF(N148="zákl. přenesená",J148,0)</f>
        <v>0</v>
      </c>
      <c r="BH148" s="211">
        <f>IF(N148="sníž. přenesená",J148,0)</f>
        <v>0</v>
      </c>
      <c r="BI148" s="211">
        <f>IF(N148="nulová",J148,0)</f>
        <v>0</v>
      </c>
      <c r="BJ148" s="23" t="s">
        <v>80</v>
      </c>
      <c r="BK148" s="211">
        <f>ROUND(I148*H148,2)</f>
        <v>0</v>
      </c>
      <c r="BL148" s="23" t="s">
        <v>167</v>
      </c>
      <c r="BM148" s="23" t="s">
        <v>240</v>
      </c>
    </row>
    <row r="149" spans="2:65" s="13" customFormat="1">
      <c r="B149" s="225"/>
      <c r="C149" s="226"/>
      <c r="D149" s="212" t="s">
        <v>171</v>
      </c>
      <c r="E149" s="227" t="s">
        <v>21</v>
      </c>
      <c r="F149" s="228" t="s">
        <v>241</v>
      </c>
      <c r="G149" s="226"/>
      <c r="H149" s="229">
        <v>6.7729999999999997</v>
      </c>
      <c r="I149" s="230"/>
      <c r="J149" s="226"/>
      <c r="K149" s="226"/>
      <c r="L149" s="231"/>
      <c r="M149" s="232"/>
      <c r="N149" s="233"/>
      <c r="O149" s="233"/>
      <c r="P149" s="233"/>
      <c r="Q149" s="233"/>
      <c r="R149" s="233"/>
      <c r="S149" s="233"/>
      <c r="T149" s="234"/>
      <c r="AT149" s="235" t="s">
        <v>171</v>
      </c>
      <c r="AU149" s="235" t="s">
        <v>82</v>
      </c>
      <c r="AV149" s="13" t="s">
        <v>82</v>
      </c>
      <c r="AW149" s="13" t="s">
        <v>35</v>
      </c>
      <c r="AX149" s="13" t="s">
        <v>72</v>
      </c>
      <c r="AY149" s="235" t="s">
        <v>160</v>
      </c>
    </row>
    <row r="150" spans="2:65" s="1" customFormat="1" ht="22.8" customHeight="1">
      <c r="B150" s="40"/>
      <c r="C150" s="200" t="s">
        <v>242</v>
      </c>
      <c r="D150" s="200" t="s">
        <v>162</v>
      </c>
      <c r="E150" s="201" t="s">
        <v>243</v>
      </c>
      <c r="F150" s="202" t="s">
        <v>244</v>
      </c>
      <c r="G150" s="203" t="s">
        <v>234</v>
      </c>
      <c r="H150" s="204">
        <v>15.747</v>
      </c>
      <c r="I150" s="205"/>
      <c r="J150" s="206">
        <f>ROUND(I150*H150,2)</f>
        <v>0</v>
      </c>
      <c r="K150" s="202" t="s">
        <v>166</v>
      </c>
      <c r="L150" s="60"/>
      <c r="M150" s="207" t="s">
        <v>21</v>
      </c>
      <c r="N150" s="208" t="s">
        <v>43</v>
      </c>
      <c r="O150" s="41"/>
      <c r="P150" s="209">
        <f>O150*H150</f>
        <v>0</v>
      </c>
      <c r="Q150" s="209">
        <v>0.10324999999999999</v>
      </c>
      <c r="R150" s="209">
        <f>Q150*H150</f>
        <v>1.6258777499999999</v>
      </c>
      <c r="S150" s="209">
        <v>0</v>
      </c>
      <c r="T150" s="210">
        <f>S150*H150</f>
        <v>0</v>
      </c>
      <c r="AR150" s="23" t="s">
        <v>167</v>
      </c>
      <c r="AT150" s="23" t="s">
        <v>162</v>
      </c>
      <c r="AU150" s="23" t="s">
        <v>82</v>
      </c>
      <c r="AY150" s="23" t="s">
        <v>160</v>
      </c>
      <c r="BE150" s="211">
        <f>IF(N150="základní",J150,0)</f>
        <v>0</v>
      </c>
      <c r="BF150" s="211">
        <f>IF(N150="snížená",J150,0)</f>
        <v>0</v>
      </c>
      <c r="BG150" s="211">
        <f>IF(N150="zákl. přenesená",J150,0)</f>
        <v>0</v>
      </c>
      <c r="BH150" s="211">
        <f>IF(N150="sníž. přenesená",J150,0)</f>
        <v>0</v>
      </c>
      <c r="BI150" s="211">
        <f>IF(N150="nulová",J150,0)</f>
        <v>0</v>
      </c>
      <c r="BJ150" s="23" t="s">
        <v>80</v>
      </c>
      <c r="BK150" s="211">
        <f>ROUND(I150*H150,2)</f>
        <v>0</v>
      </c>
      <c r="BL150" s="23" t="s">
        <v>167</v>
      </c>
      <c r="BM150" s="23" t="s">
        <v>245</v>
      </c>
    </row>
    <row r="151" spans="2:65" s="13" customFormat="1">
      <c r="B151" s="225"/>
      <c r="C151" s="226"/>
      <c r="D151" s="212" t="s">
        <v>171</v>
      </c>
      <c r="E151" s="227" t="s">
        <v>21</v>
      </c>
      <c r="F151" s="228" t="s">
        <v>246</v>
      </c>
      <c r="G151" s="226"/>
      <c r="H151" s="229">
        <v>9.32</v>
      </c>
      <c r="I151" s="230"/>
      <c r="J151" s="226"/>
      <c r="K151" s="226"/>
      <c r="L151" s="231"/>
      <c r="M151" s="232"/>
      <c r="N151" s="233"/>
      <c r="O151" s="233"/>
      <c r="P151" s="233"/>
      <c r="Q151" s="233"/>
      <c r="R151" s="233"/>
      <c r="S151" s="233"/>
      <c r="T151" s="234"/>
      <c r="AT151" s="235" t="s">
        <v>171</v>
      </c>
      <c r="AU151" s="235" t="s">
        <v>82</v>
      </c>
      <c r="AV151" s="13" t="s">
        <v>82</v>
      </c>
      <c r="AW151" s="13" t="s">
        <v>35</v>
      </c>
      <c r="AX151" s="13" t="s">
        <v>72</v>
      </c>
      <c r="AY151" s="235" t="s">
        <v>160</v>
      </c>
    </row>
    <row r="152" spans="2:65" s="13" customFormat="1">
      <c r="B152" s="225"/>
      <c r="C152" s="226"/>
      <c r="D152" s="212" t="s">
        <v>171</v>
      </c>
      <c r="E152" s="227" t="s">
        <v>21</v>
      </c>
      <c r="F152" s="228" t="s">
        <v>247</v>
      </c>
      <c r="G152" s="226"/>
      <c r="H152" s="229">
        <v>3.92</v>
      </c>
      <c r="I152" s="230"/>
      <c r="J152" s="226"/>
      <c r="K152" s="226"/>
      <c r="L152" s="231"/>
      <c r="M152" s="232"/>
      <c r="N152" s="233"/>
      <c r="O152" s="233"/>
      <c r="P152" s="233"/>
      <c r="Q152" s="233"/>
      <c r="R152" s="233"/>
      <c r="S152" s="233"/>
      <c r="T152" s="234"/>
      <c r="AT152" s="235" t="s">
        <v>171</v>
      </c>
      <c r="AU152" s="235" t="s">
        <v>82</v>
      </c>
      <c r="AV152" s="13" t="s">
        <v>82</v>
      </c>
      <c r="AW152" s="13" t="s">
        <v>35</v>
      </c>
      <c r="AX152" s="13" t="s">
        <v>72</v>
      </c>
      <c r="AY152" s="235" t="s">
        <v>160</v>
      </c>
    </row>
    <row r="153" spans="2:65" s="13" customFormat="1">
      <c r="B153" s="225"/>
      <c r="C153" s="226"/>
      <c r="D153" s="212" t="s">
        <v>171</v>
      </c>
      <c r="E153" s="227" t="s">
        <v>21</v>
      </c>
      <c r="F153" s="228" t="s">
        <v>248</v>
      </c>
      <c r="G153" s="226"/>
      <c r="H153" s="229">
        <v>2.5070000000000001</v>
      </c>
      <c r="I153" s="230"/>
      <c r="J153" s="226"/>
      <c r="K153" s="226"/>
      <c r="L153" s="231"/>
      <c r="M153" s="232"/>
      <c r="N153" s="233"/>
      <c r="O153" s="233"/>
      <c r="P153" s="233"/>
      <c r="Q153" s="233"/>
      <c r="R153" s="233"/>
      <c r="S153" s="233"/>
      <c r="T153" s="234"/>
      <c r="AT153" s="235" t="s">
        <v>171</v>
      </c>
      <c r="AU153" s="235" t="s">
        <v>82</v>
      </c>
      <c r="AV153" s="13" t="s">
        <v>82</v>
      </c>
      <c r="AW153" s="13" t="s">
        <v>35</v>
      </c>
      <c r="AX153" s="13" t="s">
        <v>72</v>
      </c>
      <c r="AY153" s="235" t="s">
        <v>160</v>
      </c>
    </row>
    <row r="154" spans="2:65" s="1" customFormat="1" ht="14.4" customHeight="1">
      <c r="B154" s="40"/>
      <c r="C154" s="200" t="s">
        <v>249</v>
      </c>
      <c r="D154" s="200" t="s">
        <v>162</v>
      </c>
      <c r="E154" s="201" t="s">
        <v>250</v>
      </c>
      <c r="F154" s="202" t="s">
        <v>251</v>
      </c>
      <c r="G154" s="203" t="s">
        <v>252</v>
      </c>
      <c r="H154" s="204">
        <v>25.8</v>
      </c>
      <c r="I154" s="205"/>
      <c r="J154" s="206">
        <f>ROUND(I154*H154,2)</f>
        <v>0</v>
      </c>
      <c r="K154" s="202" t="s">
        <v>166</v>
      </c>
      <c r="L154" s="60"/>
      <c r="M154" s="207" t="s">
        <v>21</v>
      </c>
      <c r="N154" s="208" t="s">
        <v>43</v>
      </c>
      <c r="O154" s="41"/>
      <c r="P154" s="209">
        <f>O154*H154</f>
        <v>0</v>
      </c>
      <c r="Q154" s="209">
        <v>1.2E-4</v>
      </c>
      <c r="R154" s="209">
        <f>Q154*H154</f>
        <v>3.0960000000000002E-3</v>
      </c>
      <c r="S154" s="209">
        <v>0</v>
      </c>
      <c r="T154" s="210">
        <f>S154*H154</f>
        <v>0</v>
      </c>
      <c r="AR154" s="23" t="s">
        <v>167</v>
      </c>
      <c r="AT154" s="23" t="s">
        <v>162</v>
      </c>
      <c r="AU154" s="23" t="s">
        <v>82</v>
      </c>
      <c r="AY154" s="23" t="s">
        <v>160</v>
      </c>
      <c r="BE154" s="211">
        <f>IF(N154="základní",J154,0)</f>
        <v>0</v>
      </c>
      <c r="BF154" s="211">
        <f>IF(N154="snížená",J154,0)</f>
        <v>0</v>
      </c>
      <c r="BG154" s="211">
        <f>IF(N154="zákl. přenesená",J154,0)</f>
        <v>0</v>
      </c>
      <c r="BH154" s="211">
        <f>IF(N154="sníž. přenesená",J154,0)</f>
        <v>0</v>
      </c>
      <c r="BI154" s="211">
        <f>IF(N154="nulová",J154,0)</f>
        <v>0</v>
      </c>
      <c r="BJ154" s="23" t="s">
        <v>80</v>
      </c>
      <c r="BK154" s="211">
        <f>ROUND(I154*H154,2)</f>
        <v>0</v>
      </c>
      <c r="BL154" s="23" t="s">
        <v>167</v>
      </c>
      <c r="BM154" s="23" t="s">
        <v>253</v>
      </c>
    </row>
    <row r="155" spans="2:65" s="1" customFormat="1" ht="60">
      <c r="B155" s="40"/>
      <c r="C155" s="62"/>
      <c r="D155" s="212" t="s">
        <v>169</v>
      </c>
      <c r="E155" s="62"/>
      <c r="F155" s="213" t="s">
        <v>254</v>
      </c>
      <c r="G155" s="62"/>
      <c r="H155" s="62"/>
      <c r="I155" s="171"/>
      <c r="J155" s="62"/>
      <c r="K155" s="62"/>
      <c r="L155" s="60"/>
      <c r="M155" s="214"/>
      <c r="N155" s="41"/>
      <c r="O155" s="41"/>
      <c r="P155" s="41"/>
      <c r="Q155" s="41"/>
      <c r="R155" s="41"/>
      <c r="S155" s="41"/>
      <c r="T155" s="77"/>
      <c r="AT155" s="23" t="s">
        <v>169</v>
      </c>
      <c r="AU155" s="23" t="s">
        <v>82</v>
      </c>
    </row>
    <row r="156" spans="2:65" s="13" customFormat="1">
      <c r="B156" s="225"/>
      <c r="C156" s="226"/>
      <c r="D156" s="212" t="s">
        <v>171</v>
      </c>
      <c r="E156" s="227" t="s">
        <v>21</v>
      </c>
      <c r="F156" s="228" t="s">
        <v>255</v>
      </c>
      <c r="G156" s="226"/>
      <c r="H156" s="229">
        <v>25.8</v>
      </c>
      <c r="I156" s="230"/>
      <c r="J156" s="226"/>
      <c r="K156" s="226"/>
      <c r="L156" s="231"/>
      <c r="M156" s="232"/>
      <c r="N156" s="233"/>
      <c r="O156" s="233"/>
      <c r="P156" s="233"/>
      <c r="Q156" s="233"/>
      <c r="R156" s="233"/>
      <c r="S156" s="233"/>
      <c r="T156" s="234"/>
      <c r="AT156" s="235" t="s">
        <v>171</v>
      </c>
      <c r="AU156" s="235" t="s">
        <v>82</v>
      </c>
      <c r="AV156" s="13" t="s">
        <v>82</v>
      </c>
      <c r="AW156" s="13" t="s">
        <v>35</v>
      </c>
      <c r="AX156" s="13" t="s">
        <v>72</v>
      </c>
      <c r="AY156" s="235" t="s">
        <v>160</v>
      </c>
    </row>
    <row r="157" spans="2:65" s="1" customFormat="1" ht="22.8" customHeight="1">
      <c r="B157" s="40"/>
      <c r="C157" s="200" t="s">
        <v>256</v>
      </c>
      <c r="D157" s="200" t="s">
        <v>162</v>
      </c>
      <c r="E157" s="201" t="s">
        <v>257</v>
      </c>
      <c r="F157" s="202" t="s">
        <v>258</v>
      </c>
      <c r="G157" s="203" t="s">
        <v>234</v>
      </c>
      <c r="H157" s="204">
        <v>4.8600000000000003</v>
      </c>
      <c r="I157" s="205"/>
      <c r="J157" s="206">
        <f>ROUND(I157*H157,2)</f>
        <v>0</v>
      </c>
      <c r="K157" s="202" t="s">
        <v>166</v>
      </c>
      <c r="L157" s="60"/>
      <c r="M157" s="207" t="s">
        <v>21</v>
      </c>
      <c r="N157" s="208" t="s">
        <v>43</v>
      </c>
      <c r="O157" s="41"/>
      <c r="P157" s="209">
        <f>O157*H157</f>
        <v>0</v>
      </c>
      <c r="Q157" s="209">
        <v>0.17818000000000001</v>
      </c>
      <c r="R157" s="209">
        <f>Q157*H157</f>
        <v>0.86595480000000014</v>
      </c>
      <c r="S157" s="209">
        <v>0</v>
      </c>
      <c r="T157" s="210">
        <f>S157*H157</f>
        <v>0</v>
      </c>
      <c r="AR157" s="23" t="s">
        <v>167</v>
      </c>
      <c r="AT157" s="23" t="s">
        <v>162</v>
      </c>
      <c r="AU157" s="23" t="s">
        <v>82</v>
      </c>
      <c r="AY157" s="23" t="s">
        <v>160</v>
      </c>
      <c r="BE157" s="211">
        <f>IF(N157="základní",J157,0)</f>
        <v>0</v>
      </c>
      <c r="BF157" s="211">
        <f>IF(N157="snížená",J157,0)</f>
        <v>0</v>
      </c>
      <c r="BG157" s="211">
        <f>IF(N157="zákl. přenesená",J157,0)</f>
        <v>0</v>
      </c>
      <c r="BH157" s="211">
        <f>IF(N157="sníž. přenesená",J157,0)</f>
        <v>0</v>
      </c>
      <c r="BI157" s="211">
        <f>IF(N157="nulová",J157,0)</f>
        <v>0</v>
      </c>
      <c r="BJ157" s="23" t="s">
        <v>80</v>
      </c>
      <c r="BK157" s="211">
        <f>ROUND(I157*H157,2)</f>
        <v>0</v>
      </c>
      <c r="BL157" s="23" t="s">
        <v>167</v>
      </c>
      <c r="BM157" s="23" t="s">
        <v>259</v>
      </c>
    </row>
    <row r="158" spans="2:65" s="13" customFormat="1">
      <c r="B158" s="225"/>
      <c r="C158" s="226"/>
      <c r="D158" s="212" t="s">
        <v>171</v>
      </c>
      <c r="E158" s="227" t="s">
        <v>21</v>
      </c>
      <c r="F158" s="228" t="s">
        <v>260</v>
      </c>
      <c r="G158" s="226"/>
      <c r="H158" s="229">
        <v>1.38</v>
      </c>
      <c r="I158" s="230"/>
      <c r="J158" s="226"/>
      <c r="K158" s="226"/>
      <c r="L158" s="231"/>
      <c r="M158" s="232"/>
      <c r="N158" s="233"/>
      <c r="O158" s="233"/>
      <c r="P158" s="233"/>
      <c r="Q158" s="233"/>
      <c r="R158" s="233"/>
      <c r="S158" s="233"/>
      <c r="T158" s="234"/>
      <c r="AT158" s="235" t="s">
        <v>171</v>
      </c>
      <c r="AU158" s="235" t="s">
        <v>82</v>
      </c>
      <c r="AV158" s="13" t="s">
        <v>82</v>
      </c>
      <c r="AW158" s="13" t="s">
        <v>35</v>
      </c>
      <c r="AX158" s="13" t="s">
        <v>72</v>
      </c>
      <c r="AY158" s="235" t="s">
        <v>160</v>
      </c>
    </row>
    <row r="159" spans="2:65" s="13" customFormat="1">
      <c r="B159" s="225"/>
      <c r="C159" s="226"/>
      <c r="D159" s="212" t="s">
        <v>171</v>
      </c>
      <c r="E159" s="227" t="s">
        <v>21</v>
      </c>
      <c r="F159" s="228" t="s">
        <v>261</v>
      </c>
      <c r="G159" s="226"/>
      <c r="H159" s="229">
        <v>0.36</v>
      </c>
      <c r="I159" s="230"/>
      <c r="J159" s="226"/>
      <c r="K159" s="226"/>
      <c r="L159" s="231"/>
      <c r="M159" s="232"/>
      <c r="N159" s="233"/>
      <c r="O159" s="233"/>
      <c r="P159" s="233"/>
      <c r="Q159" s="233"/>
      <c r="R159" s="233"/>
      <c r="S159" s="233"/>
      <c r="T159" s="234"/>
      <c r="AT159" s="235" t="s">
        <v>171</v>
      </c>
      <c r="AU159" s="235" t="s">
        <v>82</v>
      </c>
      <c r="AV159" s="13" t="s">
        <v>82</v>
      </c>
      <c r="AW159" s="13" t="s">
        <v>35</v>
      </c>
      <c r="AX159" s="13" t="s">
        <v>72</v>
      </c>
      <c r="AY159" s="235" t="s">
        <v>160</v>
      </c>
    </row>
    <row r="160" spans="2:65" s="13" customFormat="1">
      <c r="B160" s="225"/>
      <c r="C160" s="226"/>
      <c r="D160" s="212" t="s">
        <v>171</v>
      </c>
      <c r="E160" s="227" t="s">
        <v>21</v>
      </c>
      <c r="F160" s="228" t="s">
        <v>262</v>
      </c>
      <c r="G160" s="226"/>
      <c r="H160" s="229">
        <v>0.72</v>
      </c>
      <c r="I160" s="230"/>
      <c r="J160" s="226"/>
      <c r="K160" s="226"/>
      <c r="L160" s="231"/>
      <c r="M160" s="232"/>
      <c r="N160" s="233"/>
      <c r="O160" s="233"/>
      <c r="P160" s="233"/>
      <c r="Q160" s="233"/>
      <c r="R160" s="233"/>
      <c r="S160" s="233"/>
      <c r="T160" s="234"/>
      <c r="AT160" s="235" t="s">
        <v>171</v>
      </c>
      <c r="AU160" s="235" t="s">
        <v>82</v>
      </c>
      <c r="AV160" s="13" t="s">
        <v>82</v>
      </c>
      <c r="AW160" s="13" t="s">
        <v>35</v>
      </c>
      <c r="AX160" s="13" t="s">
        <v>72</v>
      </c>
      <c r="AY160" s="235" t="s">
        <v>160</v>
      </c>
    </row>
    <row r="161" spans="2:65" s="13" customFormat="1">
      <c r="B161" s="225"/>
      <c r="C161" s="226"/>
      <c r="D161" s="212" t="s">
        <v>171</v>
      </c>
      <c r="E161" s="227" t="s">
        <v>21</v>
      </c>
      <c r="F161" s="228" t="s">
        <v>263</v>
      </c>
      <c r="G161" s="226"/>
      <c r="H161" s="229">
        <v>1.02</v>
      </c>
      <c r="I161" s="230"/>
      <c r="J161" s="226"/>
      <c r="K161" s="226"/>
      <c r="L161" s="231"/>
      <c r="M161" s="232"/>
      <c r="N161" s="233"/>
      <c r="O161" s="233"/>
      <c r="P161" s="233"/>
      <c r="Q161" s="233"/>
      <c r="R161" s="233"/>
      <c r="S161" s="233"/>
      <c r="T161" s="234"/>
      <c r="AT161" s="235" t="s">
        <v>171</v>
      </c>
      <c r="AU161" s="235" t="s">
        <v>82</v>
      </c>
      <c r="AV161" s="13" t="s">
        <v>82</v>
      </c>
      <c r="AW161" s="13" t="s">
        <v>35</v>
      </c>
      <c r="AX161" s="13" t="s">
        <v>72</v>
      </c>
      <c r="AY161" s="235" t="s">
        <v>160</v>
      </c>
    </row>
    <row r="162" spans="2:65" s="13" customFormat="1">
      <c r="B162" s="225"/>
      <c r="C162" s="226"/>
      <c r="D162" s="212" t="s">
        <v>171</v>
      </c>
      <c r="E162" s="227" t="s">
        <v>21</v>
      </c>
      <c r="F162" s="228" t="s">
        <v>264</v>
      </c>
      <c r="G162" s="226"/>
      <c r="H162" s="229">
        <v>1.38</v>
      </c>
      <c r="I162" s="230"/>
      <c r="J162" s="226"/>
      <c r="K162" s="226"/>
      <c r="L162" s="231"/>
      <c r="M162" s="232"/>
      <c r="N162" s="233"/>
      <c r="O162" s="233"/>
      <c r="P162" s="233"/>
      <c r="Q162" s="233"/>
      <c r="R162" s="233"/>
      <c r="S162" s="233"/>
      <c r="T162" s="234"/>
      <c r="AT162" s="235" t="s">
        <v>171</v>
      </c>
      <c r="AU162" s="235" t="s">
        <v>82</v>
      </c>
      <c r="AV162" s="13" t="s">
        <v>82</v>
      </c>
      <c r="AW162" s="13" t="s">
        <v>35</v>
      </c>
      <c r="AX162" s="13" t="s">
        <v>72</v>
      </c>
      <c r="AY162" s="235" t="s">
        <v>160</v>
      </c>
    </row>
    <row r="163" spans="2:65" s="1" customFormat="1" ht="34.200000000000003" customHeight="1">
      <c r="B163" s="40"/>
      <c r="C163" s="200" t="s">
        <v>10</v>
      </c>
      <c r="D163" s="200" t="s">
        <v>162</v>
      </c>
      <c r="E163" s="201" t="s">
        <v>265</v>
      </c>
      <c r="F163" s="202" t="s">
        <v>266</v>
      </c>
      <c r="G163" s="203" t="s">
        <v>234</v>
      </c>
      <c r="H163" s="204">
        <v>8.4260000000000002</v>
      </c>
      <c r="I163" s="205"/>
      <c r="J163" s="206">
        <f>ROUND(I163*H163,2)</f>
        <v>0</v>
      </c>
      <c r="K163" s="202" t="s">
        <v>166</v>
      </c>
      <c r="L163" s="60"/>
      <c r="M163" s="207" t="s">
        <v>21</v>
      </c>
      <c r="N163" s="208" t="s">
        <v>43</v>
      </c>
      <c r="O163" s="41"/>
      <c r="P163" s="209">
        <f>O163*H163</f>
        <v>0</v>
      </c>
      <c r="Q163" s="209">
        <v>7.8499999999999993E-3</v>
      </c>
      <c r="R163" s="209">
        <f>Q163*H163</f>
        <v>6.6144099999999997E-2</v>
      </c>
      <c r="S163" s="209">
        <v>0</v>
      </c>
      <c r="T163" s="210">
        <f>S163*H163</f>
        <v>0</v>
      </c>
      <c r="AR163" s="23" t="s">
        <v>167</v>
      </c>
      <c r="AT163" s="23" t="s">
        <v>162</v>
      </c>
      <c r="AU163" s="23" t="s">
        <v>82</v>
      </c>
      <c r="AY163" s="23" t="s">
        <v>160</v>
      </c>
      <c r="BE163" s="211">
        <f>IF(N163="základní",J163,0)</f>
        <v>0</v>
      </c>
      <c r="BF163" s="211">
        <f>IF(N163="snížená",J163,0)</f>
        <v>0</v>
      </c>
      <c r="BG163" s="211">
        <f>IF(N163="zákl. přenesená",J163,0)</f>
        <v>0</v>
      </c>
      <c r="BH163" s="211">
        <f>IF(N163="sníž. přenesená",J163,0)</f>
        <v>0</v>
      </c>
      <c r="BI163" s="211">
        <f>IF(N163="nulová",J163,0)</f>
        <v>0</v>
      </c>
      <c r="BJ163" s="23" t="s">
        <v>80</v>
      </c>
      <c r="BK163" s="211">
        <f>ROUND(I163*H163,2)</f>
        <v>0</v>
      </c>
      <c r="BL163" s="23" t="s">
        <v>167</v>
      </c>
      <c r="BM163" s="23" t="s">
        <v>267</v>
      </c>
    </row>
    <row r="164" spans="2:65" s="1" customFormat="1" ht="72">
      <c r="B164" s="40"/>
      <c r="C164" s="62"/>
      <c r="D164" s="212" t="s">
        <v>169</v>
      </c>
      <c r="E164" s="62"/>
      <c r="F164" s="213" t="s">
        <v>268</v>
      </c>
      <c r="G164" s="62"/>
      <c r="H164" s="62"/>
      <c r="I164" s="171"/>
      <c r="J164" s="62"/>
      <c r="K164" s="62"/>
      <c r="L164" s="60"/>
      <c r="M164" s="214"/>
      <c r="N164" s="41"/>
      <c r="O164" s="41"/>
      <c r="P164" s="41"/>
      <c r="Q164" s="41"/>
      <c r="R164" s="41"/>
      <c r="S164" s="41"/>
      <c r="T164" s="77"/>
      <c r="AT164" s="23" t="s">
        <v>169</v>
      </c>
      <c r="AU164" s="23" t="s">
        <v>82</v>
      </c>
    </row>
    <row r="165" spans="2:65" s="13" customFormat="1">
      <c r="B165" s="225"/>
      <c r="C165" s="226"/>
      <c r="D165" s="212" t="s">
        <v>171</v>
      </c>
      <c r="E165" s="227" t="s">
        <v>21</v>
      </c>
      <c r="F165" s="228" t="s">
        <v>269</v>
      </c>
      <c r="G165" s="226"/>
      <c r="H165" s="229">
        <v>2.76</v>
      </c>
      <c r="I165" s="230"/>
      <c r="J165" s="226"/>
      <c r="K165" s="226"/>
      <c r="L165" s="231"/>
      <c r="M165" s="232"/>
      <c r="N165" s="233"/>
      <c r="O165" s="233"/>
      <c r="P165" s="233"/>
      <c r="Q165" s="233"/>
      <c r="R165" s="233"/>
      <c r="S165" s="233"/>
      <c r="T165" s="234"/>
      <c r="AT165" s="235" t="s">
        <v>171</v>
      </c>
      <c r="AU165" s="235" t="s">
        <v>82</v>
      </c>
      <c r="AV165" s="13" t="s">
        <v>82</v>
      </c>
      <c r="AW165" s="13" t="s">
        <v>35</v>
      </c>
      <c r="AX165" s="13" t="s">
        <v>72</v>
      </c>
      <c r="AY165" s="235" t="s">
        <v>160</v>
      </c>
    </row>
    <row r="166" spans="2:65" s="13" customFormat="1">
      <c r="B166" s="225"/>
      <c r="C166" s="226"/>
      <c r="D166" s="212" t="s">
        <v>171</v>
      </c>
      <c r="E166" s="227" t="s">
        <v>21</v>
      </c>
      <c r="F166" s="228" t="s">
        <v>270</v>
      </c>
      <c r="G166" s="226"/>
      <c r="H166" s="229">
        <v>0.78</v>
      </c>
      <c r="I166" s="230"/>
      <c r="J166" s="226"/>
      <c r="K166" s="226"/>
      <c r="L166" s="231"/>
      <c r="M166" s="232"/>
      <c r="N166" s="233"/>
      <c r="O166" s="233"/>
      <c r="P166" s="233"/>
      <c r="Q166" s="233"/>
      <c r="R166" s="233"/>
      <c r="S166" s="233"/>
      <c r="T166" s="234"/>
      <c r="AT166" s="235" t="s">
        <v>171</v>
      </c>
      <c r="AU166" s="235" t="s">
        <v>82</v>
      </c>
      <c r="AV166" s="13" t="s">
        <v>82</v>
      </c>
      <c r="AW166" s="13" t="s">
        <v>35</v>
      </c>
      <c r="AX166" s="13" t="s">
        <v>72</v>
      </c>
      <c r="AY166" s="235" t="s">
        <v>160</v>
      </c>
    </row>
    <row r="167" spans="2:65" s="13" customFormat="1">
      <c r="B167" s="225"/>
      <c r="C167" s="226"/>
      <c r="D167" s="212" t="s">
        <v>171</v>
      </c>
      <c r="E167" s="227" t="s">
        <v>21</v>
      </c>
      <c r="F167" s="228" t="s">
        <v>271</v>
      </c>
      <c r="G167" s="226"/>
      <c r="H167" s="229">
        <v>1.08</v>
      </c>
      <c r="I167" s="230"/>
      <c r="J167" s="226"/>
      <c r="K167" s="226"/>
      <c r="L167" s="231"/>
      <c r="M167" s="232"/>
      <c r="N167" s="233"/>
      <c r="O167" s="233"/>
      <c r="P167" s="233"/>
      <c r="Q167" s="233"/>
      <c r="R167" s="233"/>
      <c r="S167" s="233"/>
      <c r="T167" s="234"/>
      <c r="AT167" s="235" t="s">
        <v>171</v>
      </c>
      <c r="AU167" s="235" t="s">
        <v>82</v>
      </c>
      <c r="AV167" s="13" t="s">
        <v>82</v>
      </c>
      <c r="AW167" s="13" t="s">
        <v>35</v>
      </c>
      <c r="AX167" s="13" t="s">
        <v>72</v>
      </c>
      <c r="AY167" s="235" t="s">
        <v>160</v>
      </c>
    </row>
    <row r="168" spans="2:65" s="13" customFormat="1">
      <c r="B168" s="225"/>
      <c r="C168" s="226"/>
      <c r="D168" s="212" t="s">
        <v>171</v>
      </c>
      <c r="E168" s="227" t="s">
        <v>21</v>
      </c>
      <c r="F168" s="228" t="s">
        <v>272</v>
      </c>
      <c r="G168" s="226"/>
      <c r="H168" s="229">
        <v>1.5980000000000001</v>
      </c>
      <c r="I168" s="230"/>
      <c r="J168" s="226"/>
      <c r="K168" s="226"/>
      <c r="L168" s="231"/>
      <c r="M168" s="232"/>
      <c r="N168" s="233"/>
      <c r="O168" s="233"/>
      <c r="P168" s="233"/>
      <c r="Q168" s="233"/>
      <c r="R168" s="233"/>
      <c r="S168" s="233"/>
      <c r="T168" s="234"/>
      <c r="AT168" s="235" t="s">
        <v>171</v>
      </c>
      <c r="AU168" s="235" t="s">
        <v>82</v>
      </c>
      <c r="AV168" s="13" t="s">
        <v>82</v>
      </c>
      <c r="AW168" s="13" t="s">
        <v>35</v>
      </c>
      <c r="AX168" s="13" t="s">
        <v>72</v>
      </c>
      <c r="AY168" s="235" t="s">
        <v>160</v>
      </c>
    </row>
    <row r="169" spans="2:65" s="13" customFormat="1">
      <c r="B169" s="225"/>
      <c r="C169" s="226"/>
      <c r="D169" s="212" t="s">
        <v>171</v>
      </c>
      <c r="E169" s="227" t="s">
        <v>21</v>
      </c>
      <c r="F169" s="228" t="s">
        <v>273</v>
      </c>
      <c r="G169" s="226"/>
      <c r="H169" s="229">
        <v>2.2080000000000002</v>
      </c>
      <c r="I169" s="230"/>
      <c r="J169" s="226"/>
      <c r="K169" s="226"/>
      <c r="L169" s="231"/>
      <c r="M169" s="232"/>
      <c r="N169" s="233"/>
      <c r="O169" s="233"/>
      <c r="P169" s="233"/>
      <c r="Q169" s="233"/>
      <c r="R169" s="233"/>
      <c r="S169" s="233"/>
      <c r="T169" s="234"/>
      <c r="AT169" s="235" t="s">
        <v>171</v>
      </c>
      <c r="AU169" s="235" t="s">
        <v>82</v>
      </c>
      <c r="AV169" s="13" t="s">
        <v>82</v>
      </c>
      <c r="AW169" s="13" t="s">
        <v>35</v>
      </c>
      <c r="AX169" s="13" t="s">
        <v>72</v>
      </c>
      <c r="AY169" s="235" t="s">
        <v>160</v>
      </c>
    </row>
    <row r="170" spans="2:65" s="11" customFormat="1" ht="29.85" customHeight="1">
      <c r="B170" s="184"/>
      <c r="C170" s="185"/>
      <c r="D170" s="186" t="s">
        <v>71</v>
      </c>
      <c r="E170" s="198" t="s">
        <v>167</v>
      </c>
      <c r="F170" s="198" t="s">
        <v>274</v>
      </c>
      <c r="G170" s="185"/>
      <c r="H170" s="185"/>
      <c r="I170" s="188"/>
      <c r="J170" s="199">
        <f>BK170</f>
        <v>0</v>
      </c>
      <c r="K170" s="185"/>
      <c r="L170" s="190"/>
      <c r="M170" s="191"/>
      <c r="N170" s="192"/>
      <c r="O170" s="192"/>
      <c r="P170" s="193">
        <f>SUM(P171:P178)</f>
        <v>0</v>
      </c>
      <c r="Q170" s="192"/>
      <c r="R170" s="193">
        <f>SUM(R171:R178)</f>
        <v>1.4484345799999998</v>
      </c>
      <c r="S170" s="192"/>
      <c r="T170" s="194">
        <f>SUM(T171:T178)</f>
        <v>0</v>
      </c>
      <c r="AR170" s="195" t="s">
        <v>80</v>
      </c>
      <c r="AT170" s="196" t="s">
        <v>71</v>
      </c>
      <c r="AU170" s="196" t="s">
        <v>80</v>
      </c>
      <c r="AY170" s="195" t="s">
        <v>160</v>
      </c>
      <c r="BK170" s="197">
        <f>SUM(BK171:BK178)</f>
        <v>0</v>
      </c>
    </row>
    <row r="171" spans="2:65" s="1" customFormat="1" ht="34.200000000000003" customHeight="1">
      <c r="B171" s="40"/>
      <c r="C171" s="200" t="s">
        <v>275</v>
      </c>
      <c r="D171" s="200" t="s">
        <v>162</v>
      </c>
      <c r="E171" s="201" t="s">
        <v>276</v>
      </c>
      <c r="F171" s="202" t="s">
        <v>277</v>
      </c>
      <c r="G171" s="203" t="s">
        <v>165</v>
      </c>
      <c r="H171" s="204">
        <v>0.57599999999999996</v>
      </c>
      <c r="I171" s="205"/>
      <c r="J171" s="206">
        <f>ROUND(I171*H171,2)</f>
        <v>0</v>
      </c>
      <c r="K171" s="202" t="s">
        <v>166</v>
      </c>
      <c r="L171" s="60"/>
      <c r="M171" s="207" t="s">
        <v>21</v>
      </c>
      <c r="N171" s="208" t="s">
        <v>43</v>
      </c>
      <c r="O171" s="41"/>
      <c r="P171" s="209">
        <f>O171*H171</f>
        <v>0</v>
      </c>
      <c r="Q171" s="209">
        <v>2.4533700000000001</v>
      </c>
      <c r="R171" s="209">
        <f>Q171*H171</f>
        <v>1.4131411199999999</v>
      </c>
      <c r="S171" s="209">
        <v>0</v>
      </c>
      <c r="T171" s="210">
        <f>S171*H171</f>
        <v>0</v>
      </c>
      <c r="AR171" s="23" t="s">
        <v>167</v>
      </c>
      <c r="AT171" s="23" t="s">
        <v>162</v>
      </c>
      <c r="AU171" s="23" t="s">
        <v>82</v>
      </c>
      <c r="AY171" s="23" t="s">
        <v>160</v>
      </c>
      <c r="BE171" s="211">
        <f>IF(N171="základní",J171,0)</f>
        <v>0</v>
      </c>
      <c r="BF171" s="211">
        <f>IF(N171="snížená",J171,0)</f>
        <v>0</v>
      </c>
      <c r="BG171" s="211">
        <f>IF(N171="zákl. přenesená",J171,0)</f>
        <v>0</v>
      </c>
      <c r="BH171" s="211">
        <f>IF(N171="sníž. přenesená",J171,0)</f>
        <v>0</v>
      </c>
      <c r="BI171" s="211">
        <f>IF(N171="nulová",J171,0)</f>
        <v>0</v>
      </c>
      <c r="BJ171" s="23" t="s">
        <v>80</v>
      </c>
      <c r="BK171" s="211">
        <f>ROUND(I171*H171,2)</f>
        <v>0</v>
      </c>
      <c r="BL171" s="23" t="s">
        <v>167</v>
      </c>
      <c r="BM171" s="23" t="s">
        <v>278</v>
      </c>
    </row>
    <row r="172" spans="2:65" s="13" customFormat="1">
      <c r="B172" s="225"/>
      <c r="C172" s="226"/>
      <c r="D172" s="212" t="s">
        <v>171</v>
      </c>
      <c r="E172" s="227" t="s">
        <v>21</v>
      </c>
      <c r="F172" s="228" t="s">
        <v>279</v>
      </c>
      <c r="G172" s="226"/>
      <c r="H172" s="229">
        <v>0.21099999999999999</v>
      </c>
      <c r="I172" s="230"/>
      <c r="J172" s="226"/>
      <c r="K172" s="226"/>
      <c r="L172" s="231"/>
      <c r="M172" s="232"/>
      <c r="N172" s="233"/>
      <c r="O172" s="233"/>
      <c r="P172" s="233"/>
      <c r="Q172" s="233"/>
      <c r="R172" s="233"/>
      <c r="S172" s="233"/>
      <c r="T172" s="234"/>
      <c r="AT172" s="235" t="s">
        <v>171</v>
      </c>
      <c r="AU172" s="235" t="s">
        <v>82</v>
      </c>
      <c r="AV172" s="13" t="s">
        <v>82</v>
      </c>
      <c r="AW172" s="13" t="s">
        <v>35</v>
      </c>
      <c r="AX172" s="13" t="s">
        <v>72</v>
      </c>
      <c r="AY172" s="235" t="s">
        <v>160</v>
      </c>
    </row>
    <row r="173" spans="2:65" s="13" customFormat="1">
      <c r="B173" s="225"/>
      <c r="C173" s="226"/>
      <c r="D173" s="212" t="s">
        <v>171</v>
      </c>
      <c r="E173" s="227" t="s">
        <v>21</v>
      </c>
      <c r="F173" s="228" t="s">
        <v>280</v>
      </c>
      <c r="G173" s="226"/>
      <c r="H173" s="229">
        <v>0.20300000000000001</v>
      </c>
      <c r="I173" s="230"/>
      <c r="J173" s="226"/>
      <c r="K173" s="226"/>
      <c r="L173" s="231"/>
      <c r="M173" s="232"/>
      <c r="N173" s="233"/>
      <c r="O173" s="233"/>
      <c r="P173" s="233"/>
      <c r="Q173" s="233"/>
      <c r="R173" s="233"/>
      <c r="S173" s="233"/>
      <c r="T173" s="234"/>
      <c r="AT173" s="235" t="s">
        <v>171</v>
      </c>
      <c r="AU173" s="235" t="s">
        <v>82</v>
      </c>
      <c r="AV173" s="13" t="s">
        <v>82</v>
      </c>
      <c r="AW173" s="13" t="s">
        <v>35</v>
      </c>
      <c r="AX173" s="13" t="s">
        <v>72</v>
      </c>
      <c r="AY173" s="235" t="s">
        <v>160</v>
      </c>
    </row>
    <row r="174" spans="2:65" s="13" customFormat="1">
      <c r="B174" s="225"/>
      <c r="C174" s="226"/>
      <c r="D174" s="212" t="s">
        <v>171</v>
      </c>
      <c r="E174" s="227" t="s">
        <v>21</v>
      </c>
      <c r="F174" s="228" t="s">
        <v>281</v>
      </c>
      <c r="G174" s="226"/>
      <c r="H174" s="229">
        <v>0.16200000000000001</v>
      </c>
      <c r="I174" s="230"/>
      <c r="J174" s="226"/>
      <c r="K174" s="226"/>
      <c r="L174" s="231"/>
      <c r="M174" s="232"/>
      <c r="N174" s="233"/>
      <c r="O174" s="233"/>
      <c r="P174" s="233"/>
      <c r="Q174" s="233"/>
      <c r="R174" s="233"/>
      <c r="S174" s="233"/>
      <c r="T174" s="234"/>
      <c r="AT174" s="235" t="s">
        <v>171</v>
      </c>
      <c r="AU174" s="235" t="s">
        <v>82</v>
      </c>
      <c r="AV174" s="13" t="s">
        <v>82</v>
      </c>
      <c r="AW174" s="13" t="s">
        <v>35</v>
      </c>
      <c r="AX174" s="13" t="s">
        <v>72</v>
      </c>
      <c r="AY174" s="235" t="s">
        <v>160</v>
      </c>
    </row>
    <row r="175" spans="2:65" s="1" customFormat="1" ht="22.8" customHeight="1">
      <c r="B175" s="40"/>
      <c r="C175" s="200" t="s">
        <v>282</v>
      </c>
      <c r="D175" s="200" t="s">
        <v>162</v>
      </c>
      <c r="E175" s="201" t="s">
        <v>283</v>
      </c>
      <c r="F175" s="202" t="s">
        <v>284</v>
      </c>
      <c r="G175" s="203" t="s">
        <v>234</v>
      </c>
      <c r="H175" s="204">
        <v>2.7530000000000001</v>
      </c>
      <c r="I175" s="205"/>
      <c r="J175" s="206">
        <f>ROUND(I175*H175,2)</f>
        <v>0</v>
      </c>
      <c r="K175" s="202" t="s">
        <v>166</v>
      </c>
      <c r="L175" s="60"/>
      <c r="M175" s="207" t="s">
        <v>21</v>
      </c>
      <c r="N175" s="208" t="s">
        <v>43</v>
      </c>
      <c r="O175" s="41"/>
      <c r="P175" s="209">
        <f>O175*H175</f>
        <v>0</v>
      </c>
      <c r="Q175" s="209">
        <v>1.282E-2</v>
      </c>
      <c r="R175" s="209">
        <f>Q175*H175</f>
        <v>3.5293459999999999E-2</v>
      </c>
      <c r="S175" s="209">
        <v>0</v>
      </c>
      <c r="T175" s="210">
        <f>S175*H175</f>
        <v>0</v>
      </c>
      <c r="AR175" s="23" t="s">
        <v>167</v>
      </c>
      <c r="AT175" s="23" t="s">
        <v>162</v>
      </c>
      <c r="AU175" s="23" t="s">
        <v>82</v>
      </c>
      <c r="AY175" s="23" t="s">
        <v>160</v>
      </c>
      <c r="BE175" s="211">
        <f>IF(N175="základní",J175,0)</f>
        <v>0</v>
      </c>
      <c r="BF175" s="211">
        <f>IF(N175="snížená",J175,0)</f>
        <v>0</v>
      </c>
      <c r="BG175" s="211">
        <f>IF(N175="zákl. přenesená",J175,0)</f>
        <v>0</v>
      </c>
      <c r="BH175" s="211">
        <f>IF(N175="sníž. přenesená",J175,0)</f>
        <v>0</v>
      </c>
      <c r="BI175" s="211">
        <f>IF(N175="nulová",J175,0)</f>
        <v>0</v>
      </c>
      <c r="BJ175" s="23" t="s">
        <v>80</v>
      </c>
      <c r="BK175" s="211">
        <f>ROUND(I175*H175,2)</f>
        <v>0</v>
      </c>
      <c r="BL175" s="23" t="s">
        <v>167</v>
      </c>
      <c r="BM175" s="23" t="s">
        <v>285</v>
      </c>
    </row>
    <row r="176" spans="2:65" s="13" customFormat="1">
      <c r="B176" s="225"/>
      <c r="C176" s="226"/>
      <c r="D176" s="212" t="s">
        <v>171</v>
      </c>
      <c r="E176" s="227" t="s">
        <v>21</v>
      </c>
      <c r="F176" s="228" t="s">
        <v>286</v>
      </c>
      <c r="G176" s="226"/>
      <c r="H176" s="229">
        <v>1.7529999999999999</v>
      </c>
      <c r="I176" s="230"/>
      <c r="J176" s="226"/>
      <c r="K176" s="226"/>
      <c r="L176" s="231"/>
      <c r="M176" s="232"/>
      <c r="N176" s="233"/>
      <c r="O176" s="233"/>
      <c r="P176" s="233"/>
      <c r="Q176" s="233"/>
      <c r="R176" s="233"/>
      <c r="S176" s="233"/>
      <c r="T176" s="234"/>
      <c r="AT176" s="235" t="s">
        <v>171</v>
      </c>
      <c r="AU176" s="235" t="s">
        <v>82</v>
      </c>
      <c r="AV176" s="13" t="s">
        <v>82</v>
      </c>
      <c r="AW176" s="13" t="s">
        <v>35</v>
      </c>
      <c r="AX176" s="13" t="s">
        <v>72</v>
      </c>
      <c r="AY176" s="235" t="s">
        <v>160</v>
      </c>
    </row>
    <row r="177" spans="2:65" s="13" customFormat="1">
      <c r="B177" s="225"/>
      <c r="C177" s="226"/>
      <c r="D177" s="212" t="s">
        <v>171</v>
      </c>
      <c r="E177" s="227" t="s">
        <v>21</v>
      </c>
      <c r="F177" s="228" t="s">
        <v>287</v>
      </c>
      <c r="G177" s="226"/>
      <c r="H177" s="229">
        <v>1</v>
      </c>
      <c r="I177" s="230"/>
      <c r="J177" s="226"/>
      <c r="K177" s="226"/>
      <c r="L177" s="231"/>
      <c r="M177" s="232"/>
      <c r="N177" s="233"/>
      <c r="O177" s="233"/>
      <c r="P177" s="233"/>
      <c r="Q177" s="233"/>
      <c r="R177" s="233"/>
      <c r="S177" s="233"/>
      <c r="T177" s="234"/>
      <c r="AT177" s="235" t="s">
        <v>171</v>
      </c>
      <c r="AU177" s="235" t="s">
        <v>82</v>
      </c>
      <c r="AV177" s="13" t="s">
        <v>82</v>
      </c>
      <c r="AW177" s="13" t="s">
        <v>35</v>
      </c>
      <c r="AX177" s="13" t="s">
        <v>72</v>
      </c>
      <c r="AY177" s="235" t="s">
        <v>160</v>
      </c>
    </row>
    <row r="178" spans="2:65" s="1" customFormat="1" ht="22.8" customHeight="1">
      <c r="B178" s="40"/>
      <c r="C178" s="200" t="s">
        <v>288</v>
      </c>
      <c r="D178" s="200" t="s">
        <v>162</v>
      </c>
      <c r="E178" s="201" t="s">
        <v>289</v>
      </c>
      <c r="F178" s="202" t="s">
        <v>290</v>
      </c>
      <c r="G178" s="203" t="s">
        <v>234</v>
      </c>
      <c r="H178" s="204">
        <v>2.7530000000000001</v>
      </c>
      <c r="I178" s="205"/>
      <c r="J178" s="206">
        <f>ROUND(I178*H178,2)</f>
        <v>0</v>
      </c>
      <c r="K178" s="202" t="s">
        <v>166</v>
      </c>
      <c r="L178" s="60"/>
      <c r="M178" s="207" t="s">
        <v>21</v>
      </c>
      <c r="N178" s="208" t="s">
        <v>43</v>
      </c>
      <c r="O178" s="41"/>
      <c r="P178" s="209">
        <f>O178*H178</f>
        <v>0</v>
      </c>
      <c r="Q178" s="209">
        <v>0</v>
      </c>
      <c r="R178" s="209">
        <f>Q178*H178</f>
        <v>0</v>
      </c>
      <c r="S178" s="209">
        <v>0</v>
      </c>
      <c r="T178" s="210">
        <f>S178*H178</f>
        <v>0</v>
      </c>
      <c r="AR178" s="23" t="s">
        <v>167</v>
      </c>
      <c r="AT178" s="23" t="s">
        <v>162</v>
      </c>
      <c r="AU178" s="23" t="s">
        <v>82</v>
      </c>
      <c r="AY178" s="23" t="s">
        <v>160</v>
      </c>
      <c r="BE178" s="211">
        <f>IF(N178="základní",J178,0)</f>
        <v>0</v>
      </c>
      <c r="BF178" s="211">
        <f>IF(N178="snížená",J178,0)</f>
        <v>0</v>
      </c>
      <c r="BG178" s="211">
        <f>IF(N178="zákl. přenesená",J178,0)</f>
        <v>0</v>
      </c>
      <c r="BH178" s="211">
        <f>IF(N178="sníž. přenesená",J178,0)</f>
        <v>0</v>
      </c>
      <c r="BI178" s="211">
        <f>IF(N178="nulová",J178,0)</f>
        <v>0</v>
      </c>
      <c r="BJ178" s="23" t="s">
        <v>80</v>
      </c>
      <c r="BK178" s="211">
        <f>ROUND(I178*H178,2)</f>
        <v>0</v>
      </c>
      <c r="BL178" s="23" t="s">
        <v>167</v>
      </c>
      <c r="BM178" s="23" t="s">
        <v>291</v>
      </c>
    </row>
    <row r="179" spans="2:65" s="11" customFormat="1" ht="29.85" customHeight="1">
      <c r="B179" s="184"/>
      <c r="C179" s="185"/>
      <c r="D179" s="186" t="s">
        <v>71</v>
      </c>
      <c r="E179" s="198" t="s">
        <v>204</v>
      </c>
      <c r="F179" s="198" t="s">
        <v>292</v>
      </c>
      <c r="G179" s="185"/>
      <c r="H179" s="185"/>
      <c r="I179" s="188"/>
      <c r="J179" s="199">
        <f>BK179</f>
        <v>0</v>
      </c>
      <c r="K179" s="185"/>
      <c r="L179" s="190"/>
      <c r="M179" s="191"/>
      <c r="N179" s="192"/>
      <c r="O179" s="192"/>
      <c r="P179" s="193">
        <f>P180+P235+P253</f>
        <v>0</v>
      </c>
      <c r="Q179" s="192"/>
      <c r="R179" s="193">
        <f>R180+R235+R253</f>
        <v>32.011792999999997</v>
      </c>
      <c r="S179" s="192"/>
      <c r="T179" s="194">
        <f>T180+T235+T253</f>
        <v>0</v>
      </c>
      <c r="AR179" s="195" t="s">
        <v>80</v>
      </c>
      <c r="AT179" s="196" t="s">
        <v>71</v>
      </c>
      <c r="AU179" s="196" t="s">
        <v>80</v>
      </c>
      <c r="AY179" s="195" t="s">
        <v>160</v>
      </c>
      <c r="BK179" s="197">
        <f>BK180+BK235+BK253</f>
        <v>0</v>
      </c>
    </row>
    <row r="180" spans="2:65" s="11" customFormat="1" ht="14.85" customHeight="1">
      <c r="B180" s="184"/>
      <c r="C180" s="185"/>
      <c r="D180" s="186" t="s">
        <v>71</v>
      </c>
      <c r="E180" s="198" t="s">
        <v>293</v>
      </c>
      <c r="F180" s="198" t="s">
        <v>294</v>
      </c>
      <c r="G180" s="185"/>
      <c r="H180" s="185"/>
      <c r="I180" s="188"/>
      <c r="J180" s="199">
        <f>BK180</f>
        <v>0</v>
      </c>
      <c r="K180" s="185"/>
      <c r="L180" s="190"/>
      <c r="M180" s="191"/>
      <c r="N180" s="192"/>
      <c r="O180" s="192"/>
      <c r="P180" s="193">
        <f>SUM(P181:P234)</f>
        <v>0</v>
      </c>
      <c r="Q180" s="192"/>
      <c r="R180" s="193">
        <f>SUM(R181:R234)</f>
        <v>12.129534940000001</v>
      </c>
      <c r="S180" s="192"/>
      <c r="T180" s="194">
        <f>SUM(T181:T234)</f>
        <v>0</v>
      </c>
      <c r="AR180" s="195" t="s">
        <v>80</v>
      </c>
      <c r="AT180" s="196" t="s">
        <v>71</v>
      </c>
      <c r="AU180" s="196" t="s">
        <v>82</v>
      </c>
      <c r="AY180" s="195" t="s">
        <v>160</v>
      </c>
      <c r="BK180" s="197">
        <f>SUM(BK181:BK234)</f>
        <v>0</v>
      </c>
    </row>
    <row r="181" spans="2:65" s="1" customFormat="1" ht="22.8" customHeight="1">
      <c r="B181" s="40"/>
      <c r="C181" s="200" t="s">
        <v>295</v>
      </c>
      <c r="D181" s="200" t="s">
        <v>162</v>
      </c>
      <c r="E181" s="201" t="s">
        <v>296</v>
      </c>
      <c r="F181" s="202" t="s">
        <v>297</v>
      </c>
      <c r="G181" s="203" t="s">
        <v>234</v>
      </c>
      <c r="H181" s="204">
        <v>629.81700000000001</v>
      </c>
      <c r="I181" s="205"/>
      <c r="J181" s="206">
        <f>ROUND(I181*H181,2)</f>
        <v>0</v>
      </c>
      <c r="K181" s="202" t="s">
        <v>166</v>
      </c>
      <c r="L181" s="60"/>
      <c r="M181" s="207" t="s">
        <v>21</v>
      </c>
      <c r="N181" s="208" t="s">
        <v>43</v>
      </c>
      <c r="O181" s="41"/>
      <c r="P181" s="209">
        <f>O181*H181</f>
        <v>0</v>
      </c>
      <c r="Q181" s="209">
        <v>2.5999999999999998E-4</v>
      </c>
      <c r="R181" s="209">
        <f>Q181*H181</f>
        <v>0.16375241999999998</v>
      </c>
      <c r="S181" s="209">
        <v>0</v>
      </c>
      <c r="T181" s="210">
        <f>S181*H181</f>
        <v>0</v>
      </c>
      <c r="AR181" s="23" t="s">
        <v>167</v>
      </c>
      <c r="AT181" s="23" t="s">
        <v>162</v>
      </c>
      <c r="AU181" s="23" t="s">
        <v>180</v>
      </c>
      <c r="AY181" s="23" t="s">
        <v>160</v>
      </c>
      <c r="BE181" s="211">
        <f>IF(N181="základní",J181,0)</f>
        <v>0</v>
      </c>
      <c r="BF181" s="211">
        <f>IF(N181="snížená",J181,0)</f>
        <v>0</v>
      </c>
      <c r="BG181" s="211">
        <f>IF(N181="zákl. přenesená",J181,0)</f>
        <v>0</v>
      </c>
      <c r="BH181" s="211">
        <f>IF(N181="sníž. přenesená",J181,0)</f>
        <v>0</v>
      </c>
      <c r="BI181" s="211">
        <f>IF(N181="nulová",J181,0)</f>
        <v>0</v>
      </c>
      <c r="BJ181" s="23" t="s">
        <v>80</v>
      </c>
      <c r="BK181" s="211">
        <f>ROUND(I181*H181,2)</f>
        <v>0</v>
      </c>
      <c r="BL181" s="23" t="s">
        <v>167</v>
      </c>
      <c r="BM181" s="23" t="s">
        <v>298</v>
      </c>
    </row>
    <row r="182" spans="2:65" s="13" customFormat="1">
      <c r="B182" s="225"/>
      <c r="C182" s="226"/>
      <c r="D182" s="212" t="s">
        <v>171</v>
      </c>
      <c r="E182" s="227" t="s">
        <v>21</v>
      </c>
      <c r="F182" s="228" t="s">
        <v>299</v>
      </c>
      <c r="G182" s="226"/>
      <c r="H182" s="229">
        <v>155.52000000000001</v>
      </c>
      <c r="I182" s="230"/>
      <c r="J182" s="226"/>
      <c r="K182" s="226"/>
      <c r="L182" s="231"/>
      <c r="M182" s="232"/>
      <c r="N182" s="233"/>
      <c r="O182" s="233"/>
      <c r="P182" s="233"/>
      <c r="Q182" s="233"/>
      <c r="R182" s="233"/>
      <c r="S182" s="233"/>
      <c r="T182" s="234"/>
      <c r="AT182" s="235" t="s">
        <v>171</v>
      </c>
      <c r="AU182" s="235" t="s">
        <v>180</v>
      </c>
      <c r="AV182" s="13" t="s">
        <v>82</v>
      </c>
      <c r="AW182" s="13" t="s">
        <v>35</v>
      </c>
      <c r="AX182" s="13" t="s">
        <v>72</v>
      </c>
      <c r="AY182" s="235" t="s">
        <v>160</v>
      </c>
    </row>
    <row r="183" spans="2:65" s="13" customFormat="1">
      <c r="B183" s="225"/>
      <c r="C183" s="226"/>
      <c r="D183" s="212" t="s">
        <v>171</v>
      </c>
      <c r="E183" s="227" t="s">
        <v>21</v>
      </c>
      <c r="F183" s="228" t="s">
        <v>300</v>
      </c>
      <c r="G183" s="226"/>
      <c r="H183" s="229">
        <v>259.37</v>
      </c>
      <c r="I183" s="230"/>
      <c r="J183" s="226"/>
      <c r="K183" s="226"/>
      <c r="L183" s="231"/>
      <c r="M183" s="232"/>
      <c r="N183" s="233"/>
      <c r="O183" s="233"/>
      <c r="P183" s="233"/>
      <c r="Q183" s="233"/>
      <c r="R183" s="233"/>
      <c r="S183" s="233"/>
      <c r="T183" s="234"/>
      <c r="AT183" s="235" t="s">
        <v>171</v>
      </c>
      <c r="AU183" s="235" t="s">
        <v>180</v>
      </c>
      <c r="AV183" s="13" t="s">
        <v>82</v>
      </c>
      <c r="AW183" s="13" t="s">
        <v>35</v>
      </c>
      <c r="AX183" s="13" t="s">
        <v>72</v>
      </c>
      <c r="AY183" s="235" t="s">
        <v>160</v>
      </c>
    </row>
    <row r="184" spans="2:65" s="13" customFormat="1" ht="24">
      <c r="B184" s="225"/>
      <c r="C184" s="226"/>
      <c r="D184" s="212" t="s">
        <v>171</v>
      </c>
      <c r="E184" s="227" t="s">
        <v>21</v>
      </c>
      <c r="F184" s="228" t="s">
        <v>301</v>
      </c>
      <c r="G184" s="226"/>
      <c r="H184" s="229">
        <v>168.958</v>
      </c>
      <c r="I184" s="230"/>
      <c r="J184" s="226"/>
      <c r="K184" s="226"/>
      <c r="L184" s="231"/>
      <c r="M184" s="232"/>
      <c r="N184" s="233"/>
      <c r="O184" s="233"/>
      <c r="P184" s="233"/>
      <c r="Q184" s="233"/>
      <c r="R184" s="233"/>
      <c r="S184" s="233"/>
      <c r="T184" s="234"/>
      <c r="AT184" s="235" t="s">
        <v>171</v>
      </c>
      <c r="AU184" s="235" t="s">
        <v>180</v>
      </c>
      <c r="AV184" s="13" t="s">
        <v>82</v>
      </c>
      <c r="AW184" s="13" t="s">
        <v>35</v>
      </c>
      <c r="AX184" s="13" t="s">
        <v>72</v>
      </c>
      <c r="AY184" s="235" t="s">
        <v>160</v>
      </c>
    </row>
    <row r="185" spans="2:65" s="13" customFormat="1">
      <c r="B185" s="225"/>
      <c r="C185" s="226"/>
      <c r="D185" s="212" t="s">
        <v>171</v>
      </c>
      <c r="E185" s="227" t="s">
        <v>21</v>
      </c>
      <c r="F185" s="228" t="s">
        <v>302</v>
      </c>
      <c r="G185" s="226"/>
      <c r="H185" s="229">
        <v>144.011</v>
      </c>
      <c r="I185" s="230"/>
      <c r="J185" s="226"/>
      <c r="K185" s="226"/>
      <c r="L185" s="231"/>
      <c r="M185" s="232"/>
      <c r="N185" s="233"/>
      <c r="O185" s="233"/>
      <c r="P185" s="233"/>
      <c r="Q185" s="233"/>
      <c r="R185" s="233"/>
      <c r="S185" s="233"/>
      <c r="T185" s="234"/>
      <c r="AT185" s="235" t="s">
        <v>171</v>
      </c>
      <c r="AU185" s="235" t="s">
        <v>180</v>
      </c>
      <c r="AV185" s="13" t="s">
        <v>82</v>
      </c>
      <c r="AW185" s="13" t="s">
        <v>35</v>
      </c>
      <c r="AX185" s="13" t="s">
        <v>72</v>
      </c>
      <c r="AY185" s="235" t="s">
        <v>160</v>
      </c>
    </row>
    <row r="186" spans="2:65" s="12" customFormat="1">
      <c r="B186" s="215"/>
      <c r="C186" s="216"/>
      <c r="D186" s="212" t="s">
        <v>171</v>
      </c>
      <c r="E186" s="217" t="s">
        <v>21</v>
      </c>
      <c r="F186" s="218" t="s">
        <v>303</v>
      </c>
      <c r="G186" s="216"/>
      <c r="H186" s="217" t="s">
        <v>21</v>
      </c>
      <c r="I186" s="219"/>
      <c r="J186" s="216"/>
      <c r="K186" s="216"/>
      <c r="L186" s="220"/>
      <c r="M186" s="221"/>
      <c r="N186" s="222"/>
      <c r="O186" s="222"/>
      <c r="P186" s="222"/>
      <c r="Q186" s="222"/>
      <c r="R186" s="222"/>
      <c r="S186" s="222"/>
      <c r="T186" s="223"/>
      <c r="AT186" s="224" t="s">
        <v>171</v>
      </c>
      <c r="AU186" s="224" t="s">
        <v>180</v>
      </c>
      <c r="AV186" s="12" t="s">
        <v>80</v>
      </c>
      <c r="AW186" s="12" t="s">
        <v>35</v>
      </c>
      <c r="AX186" s="12" t="s">
        <v>72</v>
      </c>
      <c r="AY186" s="224" t="s">
        <v>160</v>
      </c>
    </row>
    <row r="187" spans="2:65" s="13" customFormat="1" ht="36">
      <c r="B187" s="225"/>
      <c r="C187" s="226"/>
      <c r="D187" s="212" t="s">
        <v>171</v>
      </c>
      <c r="E187" s="227" t="s">
        <v>21</v>
      </c>
      <c r="F187" s="228" t="s">
        <v>304</v>
      </c>
      <c r="G187" s="226"/>
      <c r="H187" s="229">
        <v>-29.626000000000001</v>
      </c>
      <c r="I187" s="230"/>
      <c r="J187" s="226"/>
      <c r="K187" s="226"/>
      <c r="L187" s="231"/>
      <c r="M187" s="232"/>
      <c r="N187" s="233"/>
      <c r="O187" s="233"/>
      <c r="P187" s="233"/>
      <c r="Q187" s="233"/>
      <c r="R187" s="233"/>
      <c r="S187" s="233"/>
      <c r="T187" s="234"/>
      <c r="AT187" s="235" t="s">
        <v>171</v>
      </c>
      <c r="AU187" s="235" t="s">
        <v>180</v>
      </c>
      <c r="AV187" s="13" t="s">
        <v>82</v>
      </c>
      <c r="AW187" s="13" t="s">
        <v>35</v>
      </c>
      <c r="AX187" s="13" t="s">
        <v>72</v>
      </c>
      <c r="AY187" s="235" t="s">
        <v>160</v>
      </c>
    </row>
    <row r="188" spans="2:65" s="13" customFormat="1">
      <c r="B188" s="225"/>
      <c r="C188" s="226"/>
      <c r="D188" s="212" t="s">
        <v>171</v>
      </c>
      <c r="E188" s="227" t="s">
        <v>21</v>
      </c>
      <c r="F188" s="228" t="s">
        <v>305</v>
      </c>
      <c r="G188" s="226"/>
      <c r="H188" s="229">
        <v>-24.018000000000001</v>
      </c>
      <c r="I188" s="230"/>
      <c r="J188" s="226"/>
      <c r="K188" s="226"/>
      <c r="L188" s="231"/>
      <c r="M188" s="232"/>
      <c r="N188" s="233"/>
      <c r="O188" s="233"/>
      <c r="P188" s="233"/>
      <c r="Q188" s="233"/>
      <c r="R188" s="233"/>
      <c r="S188" s="233"/>
      <c r="T188" s="234"/>
      <c r="AT188" s="235" t="s">
        <v>171</v>
      </c>
      <c r="AU188" s="235" t="s">
        <v>180</v>
      </c>
      <c r="AV188" s="13" t="s">
        <v>82</v>
      </c>
      <c r="AW188" s="13" t="s">
        <v>35</v>
      </c>
      <c r="AX188" s="13" t="s">
        <v>72</v>
      </c>
      <c r="AY188" s="235" t="s">
        <v>160</v>
      </c>
    </row>
    <row r="189" spans="2:65" s="13" customFormat="1">
      <c r="B189" s="225"/>
      <c r="C189" s="226"/>
      <c r="D189" s="212" t="s">
        <v>171</v>
      </c>
      <c r="E189" s="227" t="s">
        <v>21</v>
      </c>
      <c r="F189" s="228" t="s">
        <v>306</v>
      </c>
      <c r="G189" s="226"/>
      <c r="H189" s="229">
        <v>-60.6</v>
      </c>
      <c r="I189" s="230"/>
      <c r="J189" s="226"/>
      <c r="K189" s="226"/>
      <c r="L189" s="231"/>
      <c r="M189" s="232"/>
      <c r="N189" s="233"/>
      <c r="O189" s="233"/>
      <c r="P189" s="233"/>
      <c r="Q189" s="233"/>
      <c r="R189" s="233"/>
      <c r="S189" s="233"/>
      <c r="T189" s="234"/>
      <c r="AT189" s="235" t="s">
        <v>171</v>
      </c>
      <c r="AU189" s="235" t="s">
        <v>180</v>
      </c>
      <c r="AV189" s="13" t="s">
        <v>82</v>
      </c>
      <c r="AW189" s="13" t="s">
        <v>35</v>
      </c>
      <c r="AX189" s="13" t="s">
        <v>72</v>
      </c>
      <c r="AY189" s="235" t="s">
        <v>160</v>
      </c>
    </row>
    <row r="190" spans="2:65" s="13" customFormat="1">
      <c r="B190" s="225"/>
      <c r="C190" s="226"/>
      <c r="D190" s="212" t="s">
        <v>171</v>
      </c>
      <c r="E190" s="227" t="s">
        <v>21</v>
      </c>
      <c r="F190" s="228" t="s">
        <v>307</v>
      </c>
      <c r="G190" s="226"/>
      <c r="H190" s="229">
        <v>-12.26</v>
      </c>
      <c r="I190" s="230"/>
      <c r="J190" s="226"/>
      <c r="K190" s="226"/>
      <c r="L190" s="231"/>
      <c r="M190" s="232"/>
      <c r="N190" s="233"/>
      <c r="O190" s="233"/>
      <c r="P190" s="233"/>
      <c r="Q190" s="233"/>
      <c r="R190" s="233"/>
      <c r="S190" s="233"/>
      <c r="T190" s="234"/>
      <c r="AT190" s="235" t="s">
        <v>171</v>
      </c>
      <c r="AU190" s="235" t="s">
        <v>180</v>
      </c>
      <c r="AV190" s="13" t="s">
        <v>82</v>
      </c>
      <c r="AW190" s="13" t="s">
        <v>35</v>
      </c>
      <c r="AX190" s="13" t="s">
        <v>72</v>
      </c>
      <c r="AY190" s="235" t="s">
        <v>160</v>
      </c>
    </row>
    <row r="191" spans="2:65" s="12" customFormat="1">
      <c r="B191" s="215"/>
      <c r="C191" s="216"/>
      <c r="D191" s="212" t="s">
        <v>171</v>
      </c>
      <c r="E191" s="217" t="s">
        <v>21</v>
      </c>
      <c r="F191" s="218" t="s">
        <v>308</v>
      </c>
      <c r="G191" s="216"/>
      <c r="H191" s="217" t="s">
        <v>21</v>
      </c>
      <c r="I191" s="219"/>
      <c r="J191" s="216"/>
      <c r="K191" s="216"/>
      <c r="L191" s="220"/>
      <c r="M191" s="221"/>
      <c r="N191" s="222"/>
      <c r="O191" s="222"/>
      <c r="P191" s="222"/>
      <c r="Q191" s="222"/>
      <c r="R191" s="222"/>
      <c r="S191" s="222"/>
      <c r="T191" s="223"/>
      <c r="AT191" s="224" t="s">
        <v>171</v>
      </c>
      <c r="AU191" s="224" t="s">
        <v>180</v>
      </c>
      <c r="AV191" s="12" t="s">
        <v>80</v>
      </c>
      <c r="AW191" s="12" t="s">
        <v>35</v>
      </c>
      <c r="AX191" s="12" t="s">
        <v>72</v>
      </c>
      <c r="AY191" s="224" t="s">
        <v>160</v>
      </c>
    </row>
    <row r="192" spans="2:65" s="13" customFormat="1" ht="24">
      <c r="B192" s="225"/>
      <c r="C192" s="226"/>
      <c r="D192" s="212" t="s">
        <v>171</v>
      </c>
      <c r="E192" s="227" t="s">
        <v>21</v>
      </c>
      <c r="F192" s="228" t="s">
        <v>309</v>
      </c>
      <c r="G192" s="226"/>
      <c r="H192" s="229">
        <v>21.44</v>
      </c>
      <c r="I192" s="230"/>
      <c r="J192" s="226"/>
      <c r="K192" s="226"/>
      <c r="L192" s="231"/>
      <c r="M192" s="232"/>
      <c r="N192" s="233"/>
      <c r="O192" s="233"/>
      <c r="P192" s="233"/>
      <c r="Q192" s="233"/>
      <c r="R192" s="233"/>
      <c r="S192" s="233"/>
      <c r="T192" s="234"/>
      <c r="AT192" s="235" t="s">
        <v>171</v>
      </c>
      <c r="AU192" s="235" t="s">
        <v>180</v>
      </c>
      <c r="AV192" s="13" t="s">
        <v>82</v>
      </c>
      <c r="AW192" s="13" t="s">
        <v>35</v>
      </c>
      <c r="AX192" s="13" t="s">
        <v>72</v>
      </c>
      <c r="AY192" s="235" t="s">
        <v>160</v>
      </c>
    </row>
    <row r="193" spans="2:65" s="13" customFormat="1">
      <c r="B193" s="225"/>
      <c r="C193" s="226"/>
      <c r="D193" s="212" t="s">
        <v>171</v>
      </c>
      <c r="E193" s="227" t="s">
        <v>21</v>
      </c>
      <c r="F193" s="228" t="s">
        <v>310</v>
      </c>
      <c r="G193" s="226"/>
      <c r="H193" s="229">
        <v>2.3279999999999998</v>
      </c>
      <c r="I193" s="230"/>
      <c r="J193" s="226"/>
      <c r="K193" s="226"/>
      <c r="L193" s="231"/>
      <c r="M193" s="232"/>
      <c r="N193" s="233"/>
      <c r="O193" s="233"/>
      <c r="P193" s="233"/>
      <c r="Q193" s="233"/>
      <c r="R193" s="233"/>
      <c r="S193" s="233"/>
      <c r="T193" s="234"/>
      <c r="AT193" s="235" t="s">
        <v>171</v>
      </c>
      <c r="AU193" s="235" t="s">
        <v>180</v>
      </c>
      <c r="AV193" s="13" t="s">
        <v>82</v>
      </c>
      <c r="AW193" s="13" t="s">
        <v>35</v>
      </c>
      <c r="AX193" s="13" t="s">
        <v>72</v>
      </c>
      <c r="AY193" s="235" t="s">
        <v>160</v>
      </c>
    </row>
    <row r="194" spans="2:65" s="13" customFormat="1">
      <c r="B194" s="225"/>
      <c r="C194" s="226"/>
      <c r="D194" s="212" t="s">
        <v>171</v>
      </c>
      <c r="E194" s="227" t="s">
        <v>21</v>
      </c>
      <c r="F194" s="228" t="s">
        <v>311</v>
      </c>
      <c r="G194" s="226"/>
      <c r="H194" s="229">
        <v>2.984</v>
      </c>
      <c r="I194" s="230"/>
      <c r="J194" s="226"/>
      <c r="K194" s="226"/>
      <c r="L194" s="231"/>
      <c r="M194" s="232"/>
      <c r="N194" s="233"/>
      <c r="O194" s="233"/>
      <c r="P194" s="233"/>
      <c r="Q194" s="233"/>
      <c r="R194" s="233"/>
      <c r="S194" s="233"/>
      <c r="T194" s="234"/>
      <c r="AT194" s="235" t="s">
        <v>171</v>
      </c>
      <c r="AU194" s="235" t="s">
        <v>180</v>
      </c>
      <c r="AV194" s="13" t="s">
        <v>82</v>
      </c>
      <c r="AW194" s="13" t="s">
        <v>35</v>
      </c>
      <c r="AX194" s="13" t="s">
        <v>72</v>
      </c>
      <c r="AY194" s="235" t="s">
        <v>160</v>
      </c>
    </row>
    <row r="195" spans="2:65" s="13" customFormat="1">
      <c r="B195" s="225"/>
      <c r="C195" s="226"/>
      <c r="D195" s="212" t="s">
        <v>171</v>
      </c>
      <c r="E195" s="227" t="s">
        <v>21</v>
      </c>
      <c r="F195" s="228" t="s">
        <v>312</v>
      </c>
      <c r="G195" s="226"/>
      <c r="H195" s="229">
        <v>1.71</v>
      </c>
      <c r="I195" s="230"/>
      <c r="J195" s="226"/>
      <c r="K195" s="226"/>
      <c r="L195" s="231"/>
      <c r="M195" s="232"/>
      <c r="N195" s="233"/>
      <c r="O195" s="233"/>
      <c r="P195" s="233"/>
      <c r="Q195" s="233"/>
      <c r="R195" s="233"/>
      <c r="S195" s="233"/>
      <c r="T195" s="234"/>
      <c r="AT195" s="235" t="s">
        <v>171</v>
      </c>
      <c r="AU195" s="235" t="s">
        <v>180</v>
      </c>
      <c r="AV195" s="13" t="s">
        <v>82</v>
      </c>
      <c r="AW195" s="13" t="s">
        <v>35</v>
      </c>
      <c r="AX195" s="13" t="s">
        <v>72</v>
      </c>
      <c r="AY195" s="235" t="s">
        <v>160</v>
      </c>
    </row>
    <row r="196" spans="2:65" s="1" customFormat="1" ht="22.8" customHeight="1">
      <c r="B196" s="40"/>
      <c r="C196" s="200" t="s">
        <v>313</v>
      </c>
      <c r="D196" s="200" t="s">
        <v>162</v>
      </c>
      <c r="E196" s="201" t="s">
        <v>314</v>
      </c>
      <c r="F196" s="202" t="s">
        <v>315</v>
      </c>
      <c r="G196" s="203" t="s">
        <v>234</v>
      </c>
      <c r="H196" s="204">
        <v>674.85500000000002</v>
      </c>
      <c r="I196" s="205"/>
      <c r="J196" s="206">
        <f>ROUND(I196*H196,2)</f>
        <v>0</v>
      </c>
      <c r="K196" s="202" t="s">
        <v>166</v>
      </c>
      <c r="L196" s="60"/>
      <c r="M196" s="207" t="s">
        <v>21</v>
      </c>
      <c r="N196" s="208" t="s">
        <v>43</v>
      </c>
      <c r="O196" s="41"/>
      <c r="P196" s="209">
        <f>O196*H196</f>
        <v>0</v>
      </c>
      <c r="Q196" s="209">
        <v>1.54E-2</v>
      </c>
      <c r="R196" s="209">
        <f>Q196*H196</f>
        <v>10.392767000000001</v>
      </c>
      <c r="S196" s="209">
        <v>0</v>
      </c>
      <c r="T196" s="210">
        <f>S196*H196</f>
        <v>0</v>
      </c>
      <c r="AR196" s="23" t="s">
        <v>167</v>
      </c>
      <c r="AT196" s="23" t="s">
        <v>162</v>
      </c>
      <c r="AU196" s="23" t="s">
        <v>180</v>
      </c>
      <c r="AY196" s="23" t="s">
        <v>160</v>
      </c>
      <c r="BE196" s="211">
        <f>IF(N196="základní",J196,0)</f>
        <v>0</v>
      </c>
      <c r="BF196" s="211">
        <f>IF(N196="snížená",J196,0)</f>
        <v>0</v>
      </c>
      <c r="BG196" s="211">
        <f>IF(N196="zákl. přenesená",J196,0)</f>
        <v>0</v>
      </c>
      <c r="BH196" s="211">
        <f>IF(N196="sníž. přenesená",J196,0)</f>
        <v>0</v>
      </c>
      <c r="BI196" s="211">
        <f>IF(N196="nulová",J196,0)</f>
        <v>0</v>
      </c>
      <c r="BJ196" s="23" t="s">
        <v>80</v>
      </c>
      <c r="BK196" s="211">
        <f>ROUND(I196*H196,2)</f>
        <v>0</v>
      </c>
      <c r="BL196" s="23" t="s">
        <v>167</v>
      </c>
      <c r="BM196" s="23" t="s">
        <v>316</v>
      </c>
    </row>
    <row r="197" spans="2:65" s="1" customFormat="1" ht="72">
      <c r="B197" s="40"/>
      <c r="C197" s="62"/>
      <c r="D197" s="212" t="s">
        <v>169</v>
      </c>
      <c r="E197" s="62"/>
      <c r="F197" s="213" t="s">
        <v>317</v>
      </c>
      <c r="G197" s="62"/>
      <c r="H197" s="62"/>
      <c r="I197" s="171"/>
      <c r="J197" s="62"/>
      <c r="K197" s="62"/>
      <c r="L197" s="60"/>
      <c r="M197" s="214"/>
      <c r="N197" s="41"/>
      <c r="O197" s="41"/>
      <c r="P197" s="41"/>
      <c r="Q197" s="41"/>
      <c r="R197" s="41"/>
      <c r="S197" s="41"/>
      <c r="T197" s="77"/>
      <c r="AT197" s="23" t="s">
        <v>169</v>
      </c>
      <c r="AU197" s="23" t="s">
        <v>180</v>
      </c>
    </row>
    <row r="198" spans="2:65" s="12" customFormat="1">
      <c r="B198" s="215"/>
      <c r="C198" s="216"/>
      <c r="D198" s="212" t="s">
        <v>171</v>
      </c>
      <c r="E198" s="217" t="s">
        <v>21</v>
      </c>
      <c r="F198" s="218" t="s">
        <v>318</v>
      </c>
      <c r="G198" s="216"/>
      <c r="H198" s="217" t="s">
        <v>21</v>
      </c>
      <c r="I198" s="219"/>
      <c r="J198" s="216"/>
      <c r="K198" s="216"/>
      <c r="L198" s="220"/>
      <c r="M198" s="221"/>
      <c r="N198" s="222"/>
      <c r="O198" s="222"/>
      <c r="P198" s="222"/>
      <c r="Q198" s="222"/>
      <c r="R198" s="222"/>
      <c r="S198" s="222"/>
      <c r="T198" s="223"/>
      <c r="AT198" s="224" t="s">
        <v>171</v>
      </c>
      <c r="AU198" s="224" t="s">
        <v>180</v>
      </c>
      <c r="AV198" s="12" t="s">
        <v>80</v>
      </c>
      <c r="AW198" s="12" t="s">
        <v>35</v>
      </c>
      <c r="AX198" s="12" t="s">
        <v>72</v>
      </c>
      <c r="AY198" s="224" t="s">
        <v>160</v>
      </c>
    </row>
    <row r="199" spans="2:65" s="13" customFormat="1">
      <c r="B199" s="225"/>
      <c r="C199" s="226"/>
      <c r="D199" s="212" t="s">
        <v>171</v>
      </c>
      <c r="E199" s="227" t="s">
        <v>21</v>
      </c>
      <c r="F199" s="228" t="s">
        <v>319</v>
      </c>
      <c r="G199" s="226"/>
      <c r="H199" s="229">
        <v>629.81700000000001</v>
      </c>
      <c r="I199" s="230"/>
      <c r="J199" s="226"/>
      <c r="K199" s="226"/>
      <c r="L199" s="231"/>
      <c r="M199" s="232"/>
      <c r="N199" s="233"/>
      <c r="O199" s="233"/>
      <c r="P199" s="233"/>
      <c r="Q199" s="233"/>
      <c r="R199" s="233"/>
      <c r="S199" s="233"/>
      <c r="T199" s="234"/>
      <c r="AT199" s="235" t="s">
        <v>171</v>
      </c>
      <c r="AU199" s="235" t="s">
        <v>180</v>
      </c>
      <c r="AV199" s="13" t="s">
        <v>82</v>
      </c>
      <c r="AW199" s="13" t="s">
        <v>35</v>
      </c>
      <c r="AX199" s="13" t="s">
        <v>72</v>
      </c>
      <c r="AY199" s="235" t="s">
        <v>160</v>
      </c>
    </row>
    <row r="200" spans="2:65" s="12" customFormat="1">
      <c r="B200" s="215"/>
      <c r="C200" s="216"/>
      <c r="D200" s="212" t="s">
        <v>171</v>
      </c>
      <c r="E200" s="217" t="s">
        <v>21</v>
      </c>
      <c r="F200" s="218" t="s">
        <v>320</v>
      </c>
      <c r="G200" s="216"/>
      <c r="H200" s="217" t="s">
        <v>21</v>
      </c>
      <c r="I200" s="219"/>
      <c r="J200" s="216"/>
      <c r="K200" s="216"/>
      <c r="L200" s="220"/>
      <c r="M200" s="221"/>
      <c r="N200" s="222"/>
      <c r="O200" s="222"/>
      <c r="P200" s="222"/>
      <c r="Q200" s="222"/>
      <c r="R200" s="222"/>
      <c r="S200" s="222"/>
      <c r="T200" s="223"/>
      <c r="AT200" s="224" t="s">
        <v>171</v>
      </c>
      <c r="AU200" s="224" t="s">
        <v>180</v>
      </c>
      <c r="AV200" s="12" t="s">
        <v>80</v>
      </c>
      <c r="AW200" s="12" t="s">
        <v>35</v>
      </c>
      <c r="AX200" s="12" t="s">
        <v>72</v>
      </c>
      <c r="AY200" s="224" t="s">
        <v>160</v>
      </c>
    </row>
    <row r="201" spans="2:65" s="13" customFormat="1">
      <c r="B201" s="225"/>
      <c r="C201" s="226"/>
      <c r="D201" s="212" t="s">
        <v>171</v>
      </c>
      <c r="E201" s="227" t="s">
        <v>21</v>
      </c>
      <c r="F201" s="228" t="s">
        <v>321</v>
      </c>
      <c r="G201" s="226"/>
      <c r="H201" s="229">
        <v>13.545</v>
      </c>
      <c r="I201" s="230"/>
      <c r="J201" s="226"/>
      <c r="K201" s="226"/>
      <c r="L201" s="231"/>
      <c r="M201" s="232"/>
      <c r="N201" s="233"/>
      <c r="O201" s="233"/>
      <c r="P201" s="233"/>
      <c r="Q201" s="233"/>
      <c r="R201" s="233"/>
      <c r="S201" s="233"/>
      <c r="T201" s="234"/>
      <c r="AT201" s="235" t="s">
        <v>171</v>
      </c>
      <c r="AU201" s="235" t="s">
        <v>180</v>
      </c>
      <c r="AV201" s="13" t="s">
        <v>82</v>
      </c>
      <c r="AW201" s="13" t="s">
        <v>35</v>
      </c>
      <c r="AX201" s="13" t="s">
        <v>72</v>
      </c>
      <c r="AY201" s="235" t="s">
        <v>160</v>
      </c>
    </row>
    <row r="202" spans="2:65" s="13" customFormat="1">
      <c r="B202" s="225"/>
      <c r="C202" s="226"/>
      <c r="D202" s="212" t="s">
        <v>171</v>
      </c>
      <c r="E202" s="227" t="s">
        <v>21</v>
      </c>
      <c r="F202" s="228" t="s">
        <v>322</v>
      </c>
      <c r="G202" s="226"/>
      <c r="H202" s="229">
        <v>18.640999999999998</v>
      </c>
      <c r="I202" s="230"/>
      <c r="J202" s="226"/>
      <c r="K202" s="226"/>
      <c r="L202" s="231"/>
      <c r="M202" s="232"/>
      <c r="N202" s="233"/>
      <c r="O202" s="233"/>
      <c r="P202" s="233"/>
      <c r="Q202" s="233"/>
      <c r="R202" s="233"/>
      <c r="S202" s="233"/>
      <c r="T202" s="234"/>
      <c r="AT202" s="235" t="s">
        <v>171</v>
      </c>
      <c r="AU202" s="235" t="s">
        <v>180</v>
      </c>
      <c r="AV202" s="13" t="s">
        <v>82</v>
      </c>
      <c r="AW202" s="13" t="s">
        <v>35</v>
      </c>
      <c r="AX202" s="13" t="s">
        <v>72</v>
      </c>
      <c r="AY202" s="235" t="s">
        <v>160</v>
      </c>
    </row>
    <row r="203" spans="2:65" s="13" customFormat="1">
      <c r="B203" s="225"/>
      <c r="C203" s="226"/>
      <c r="D203" s="212" t="s">
        <v>171</v>
      </c>
      <c r="E203" s="227" t="s">
        <v>21</v>
      </c>
      <c r="F203" s="228" t="s">
        <v>323</v>
      </c>
      <c r="G203" s="226"/>
      <c r="H203" s="229">
        <v>7.8390000000000004</v>
      </c>
      <c r="I203" s="230"/>
      <c r="J203" s="226"/>
      <c r="K203" s="226"/>
      <c r="L203" s="231"/>
      <c r="M203" s="232"/>
      <c r="N203" s="233"/>
      <c r="O203" s="233"/>
      <c r="P203" s="233"/>
      <c r="Q203" s="233"/>
      <c r="R203" s="233"/>
      <c r="S203" s="233"/>
      <c r="T203" s="234"/>
      <c r="AT203" s="235" t="s">
        <v>171</v>
      </c>
      <c r="AU203" s="235" t="s">
        <v>180</v>
      </c>
      <c r="AV203" s="13" t="s">
        <v>82</v>
      </c>
      <c r="AW203" s="13" t="s">
        <v>35</v>
      </c>
      <c r="AX203" s="13" t="s">
        <v>72</v>
      </c>
      <c r="AY203" s="235" t="s">
        <v>160</v>
      </c>
    </row>
    <row r="204" spans="2:65" s="13" customFormat="1">
      <c r="B204" s="225"/>
      <c r="C204" s="226"/>
      <c r="D204" s="212" t="s">
        <v>171</v>
      </c>
      <c r="E204" s="227" t="s">
        <v>21</v>
      </c>
      <c r="F204" s="228" t="s">
        <v>324</v>
      </c>
      <c r="G204" s="226"/>
      <c r="H204" s="229">
        <v>5.0129999999999999</v>
      </c>
      <c r="I204" s="230"/>
      <c r="J204" s="226"/>
      <c r="K204" s="226"/>
      <c r="L204" s="231"/>
      <c r="M204" s="232"/>
      <c r="N204" s="233"/>
      <c r="O204" s="233"/>
      <c r="P204" s="233"/>
      <c r="Q204" s="233"/>
      <c r="R204" s="233"/>
      <c r="S204" s="233"/>
      <c r="T204" s="234"/>
      <c r="AT204" s="235" t="s">
        <v>171</v>
      </c>
      <c r="AU204" s="235" t="s">
        <v>180</v>
      </c>
      <c r="AV204" s="13" t="s">
        <v>82</v>
      </c>
      <c r="AW204" s="13" t="s">
        <v>35</v>
      </c>
      <c r="AX204" s="13" t="s">
        <v>72</v>
      </c>
      <c r="AY204" s="235" t="s">
        <v>160</v>
      </c>
    </row>
    <row r="205" spans="2:65" s="1" customFormat="1" ht="22.8" customHeight="1">
      <c r="B205" s="40"/>
      <c r="C205" s="200" t="s">
        <v>9</v>
      </c>
      <c r="D205" s="200" t="s">
        <v>162</v>
      </c>
      <c r="E205" s="201" t="s">
        <v>325</v>
      </c>
      <c r="F205" s="202" t="s">
        <v>326</v>
      </c>
      <c r="G205" s="203" t="s">
        <v>234</v>
      </c>
      <c r="H205" s="204">
        <v>523.33799999999997</v>
      </c>
      <c r="I205" s="205"/>
      <c r="J205" s="206">
        <f>ROUND(I205*H205,2)</f>
        <v>0</v>
      </c>
      <c r="K205" s="202" t="s">
        <v>166</v>
      </c>
      <c r="L205" s="60"/>
      <c r="M205" s="207" t="s">
        <v>21</v>
      </c>
      <c r="N205" s="208" t="s">
        <v>43</v>
      </c>
      <c r="O205" s="41"/>
      <c r="P205" s="209">
        <f>O205*H205</f>
        <v>0</v>
      </c>
      <c r="Q205" s="209">
        <v>3.0000000000000001E-3</v>
      </c>
      <c r="R205" s="209">
        <f>Q205*H205</f>
        <v>1.570014</v>
      </c>
      <c r="S205" s="209">
        <v>0</v>
      </c>
      <c r="T205" s="210">
        <f>S205*H205</f>
        <v>0</v>
      </c>
      <c r="AR205" s="23" t="s">
        <v>167</v>
      </c>
      <c r="AT205" s="23" t="s">
        <v>162</v>
      </c>
      <c r="AU205" s="23" t="s">
        <v>180</v>
      </c>
      <c r="AY205" s="23" t="s">
        <v>160</v>
      </c>
      <c r="BE205" s="211">
        <f>IF(N205="základní",J205,0)</f>
        <v>0</v>
      </c>
      <c r="BF205" s="211">
        <f>IF(N205="snížená",J205,0)</f>
        <v>0</v>
      </c>
      <c r="BG205" s="211">
        <f>IF(N205="zákl. přenesená",J205,0)</f>
        <v>0</v>
      </c>
      <c r="BH205" s="211">
        <f>IF(N205="sníž. přenesená",J205,0)</f>
        <v>0</v>
      </c>
      <c r="BI205" s="211">
        <f>IF(N205="nulová",J205,0)</f>
        <v>0</v>
      </c>
      <c r="BJ205" s="23" t="s">
        <v>80</v>
      </c>
      <c r="BK205" s="211">
        <f>ROUND(I205*H205,2)</f>
        <v>0</v>
      </c>
      <c r="BL205" s="23" t="s">
        <v>167</v>
      </c>
      <c r="BM205" s="23" t="s">
        <v>327</v>
      </c>
    </row>
    <row r="206" spans="2:65" s="12" customFormat="1">
      <c r="B206" s="215"/>
      <c r="C206" s="216"/>
      <c r="D206" s="212" t="s">
        <v>171</v>
      </c>
      <c r="E206" s="217" t="s">
        <v>21</v>
      </c>
      <c r="F206" s="218" t="s">
        <v>318</v>
      </c>
      <c r="G206" s="216"/>
      <c r="H206" s="217" t="s">
        <v>21</v>
      </c>
      <c r="I206" s="219"/>
      <c r="J206" s="216"/>
      <c r="K206" s="216"/>
      <c r="L206" s="220"/>
      <c r="M206" s="221"/>
      <c r="N206" s="222"/>
      <c r="O206" s="222"/>
      <c r="P206" s="222"/>
      <c r="Q206" s="222"/>
      <c r="R206" s="222"/>
      <c r="S206" s="222"/>
      <c r="T206" s="223"/>
      <c r="AT206" s="224" t="s">
        <v>171</v>
      </c>
      <c r="AU206" s="224" t="s">
        <v>180</v>
      </c>
      <c r="AV206" s="12" t="s">
        <v>80</v>
      </c>
      <c r="AW206" s="12" t="s">
        <v>35</v>
      </c>
      <c r="AX206" s="12" t="s">
        <v>72</v>
      </c>
      <c r="AY206" s="224" t="s">
        <v>160</v>
      </c>
    </row>
    <row r="207" spans="2:65" s="13" customFormat="1">
      <c r="B207" s="225"/>
      <c r="C207" s="226"/>
      <c r="D207" s="212" t="s">
        <v>171</v>
      </c>
      <c r="E207" s="227" t="s">
        <v>21</v>
      </c>
      <c r="F207" s="228" t="s">
        <v>328</v>
      </c>
      <c r="G207" s="226"/>
      <c r="H207" s="229">
        <v>145.15199999999999</v>
      </c>
      <c r="I207" s="230"/>
      <c r="J207" s="226"/>
      <c r="K207" s="226"/>
      <c r="L207" s="231"/>
      <c r="M207" s="232"/>
      <c r="N207" s="233"/>
      <c r="O207" s="233"/>
      <c r="P207" s="233"/>
      <c r="Q207" s="233"/>
      <c r="R207" s="233"/>
      <c r="S207" s="233"/>
      <c r="T207" s="234"/>
      <c r="AT207" s="235" t="s">
        <v>171</v>
      </c>
      <c r="AU207" s="235" t="s">
        <v>180</v>
      </c>
      <c r="AV207" s="13" t="s">
        <v>82</v>
      </c>
      <c r="AW207" s="13" t="s">
        <v>35</v>
      </c>
      <c r="AX207" s="13" t="s">
        <v>72</v>
      </c>
      <c r="AY207" s="235" t="s">
        <v>160</v>
      </c>
    </row>
    <row r="208" spans="2:65" s="13" customFormat="1">
      <c r="B208" s="225"/>
      <c r="C208" s="226"/>
      <c r="D208" s="212" t="s">
        <v>171</v>
      </c>
      <c r="E208" s="227" t="s">
        <v>21</v>
      </c>
      <c r="F208" s="228" t="s">
        <v>329</v>
      </c>
      <c r="G208" s="226"/>
      <c r="H208" s="229">
        <v>231.77699999999999</v>
      </c>
      <c r="I208" s="230"/>
      <c r="J208" s="226"/>
      <c r="K208" s="226"/>
      <c r="L208" s="231"/>
      <c r="M208" s="232"/>
      <c r="N208" s="233"/>
      <c r="O208" s="233"/>
      <c r="P208" s="233"/>
      <c r="Q208" s="233"/>
      <c r="R208" s="233"/>
      <c r="S208" s="233"/>
      <c r="T208" s="234"/>
      <c r="AT208" s="235" t="s">
        <v>171</v>
      </c>
      <c r="AU208" s="235" t="s">
        <v>180</v>
      </c>
      <c r="AV208" s="13" t="s">
        <v>82</v>
      </c>
      <c r="AW208" s="13" t="s">
        <v>35</v>
      </c>
      <c r="AX208" s="13" t="s">
        <v>72</v>
      </c>
      <c r="AY208" s="235" t="s">
        <v>160</v>
      </c>
    </row>
    <row r="209" spans="2:51" s="13" customFormat="1" ht="24">
      <c r="B209" s="225"/>
      <c r="C209" s="226"/>
      <c r="D209" s="212" t="s">
        <v>171</v>
      </c>
      <c r="E209" s="227" t="s">
        <v>21</v>
      </c>
      <c r="F209" s="228" t="s">
        <v>330</v>
      </c>
      <c r="G209" s="226"/>
      <c r="H209" s="229">
        <v>149.31200000000001</v>
      </c>
      <c r="I209" s="230"/>
      <c r="J209" s="226"/>
      <c r="K209" s="226"/>
      <c r="L209" s="231"/>
      <c r="M209" s="232"/>
      <c r="N209" s="233"/>
      <c r="O209" s="233"/>
      <c r="P209" s="233"/>
      <c r="Q209" s="233"/>
      <c r="R209" s="233"/>
      <c r="S209" s="233"/>
      <c r="T209" s="234"/>
      <c r="AT209" s="235" t="s">
        <v>171</v>
      </c>
      <c r="AU209" s="235" t="s">
        <v>180</v>
      </c>
      <c r="AV209" s="13" t="s">
        <v>82</v>
      </c>
      <c r="AW209" s="13" t="s">
        <v>35</v>
      </c>
      <c r="AX209" s="13" t="s">
        <v>72</v>
      </c>
      <c r="AY209" s="235" t="s">
        <v>160</v>
      </c>
    </row>
    <row r="210" spans="2:51" s="13" customFormat="1">
      <c r="B210" s="225"/>
      <c r="C210" s="226"/>
      <c r="D210" s="212" t="s">
        <v>171</v>
      </c>
      <c r="E210" s="227" t="s">
        <v>21</v>
      </c>
      <c r="F210" s="228" t="s">
        <v>331</v>
      </c>
      <c r="G210" s="226"/>
      <c r="H210" s="229">
        <v>105.42</v>
      </c>
      <c r="I210" s="230"/>
      <c r="J210" s="226"/>
      <c r="K210" s="226"/>
      <c r="L210" s="231"/>
      <c r="M210" s="232"/>
      <c r="N210" s="233"/>
      <c r="O210" s="233"/>
      <c r="P210" s="233"/>
      <c r="Q210" s="233"/>
      <c r="R210" s="233"/>
      <c r="S210" s="233"/>
      <c r="T210" s="234"/>
      <c r="AT210" s="235" t="s">
        <v>171</v>
      </c>
      <c r="AU210" s="235" t="s">
        <v>180</v>
      </c>
      <c r="AV210" s="13" t="s">
        <v>82</v>
      </c>
      <c r="AW210" s="13" t="s">
        <v>35</v>
      </c>
      <c r="AX210" s="13" t="s">
        <v>72</v>
      </c>
      <c r="AY210" s="235" t="s">
        <v>160</v>
      </c>
    </row>
    <row r="211" spans="2:51" s="12" customFormat="1">
      <c r="B211" s="215"/>
      <c r="C211" s="216"/>
      <c r="D211" s="212" t="s">
        <v>171</v>
      </c>
      <c r="E211" s="217" t="s">
        <v>21</v>
      </c>
      <c r="F211" s="218" t="s">
        <v>303</v>
      </c>
      <c r="G211" s="216"/>
      <c r="H211" s="217" t="s">
        <v>21</v>
      </c>
      <c r="I211" s="219"/>
      <c r="J211" s="216"/>
      <c r="K211" s="216"/>
      <c r="L211" s="220"/>
      <c r="M211" s="221"/>
      <c r="N211" s="222"/>
      <c r="O211" s="222"/>
      <c r="P211" s="222"/>
      <c r="Q211" s="222"/>
      <c r="R211" s="222"/>
      <c r="S211" s="222"/>
      <c r="T211" s="223"/>
      <c r="AT211" s="224" t="s">
        <v>171</v>
      </c>
      <c r="AU211" s="224" t="s">
        <v>180</v>
      </c>
      <c r="AV211" s="12" t="s">
        <v>80</v>
      </c>
      <c r="AW211" s="12" t="s">
        <v>35</v>
      </c>
      <c r="AX211" s="12" t="s">
        <v>72</v>
      </c>
      <c r="AY211" s="224" t="s">
        <v>160</v>
      </c>
    </row>
    <row r="212" spans="2:51" s="13" customFormat="1" ht="36">
      <c r="B212" s="225"/>
      <c r="C212" s="226"/>
      <c r="D212" s="212" t="s">
        <v>171</v>
      </c>
      <c r="E212" s="227" t="s">
        <v>21</v>
      </c>
      <c r="F212" s="228" t="s">
        <v>304</v>
      </c>
      <c r="G212" s="226"/>
      <c r="H212" s="229">
        <v>-29.626000000000001</v>
      </c>
      <c r="I212" s="230"/>
      <c r="J212" s="226"/>
      <c r="K212" s="226"/>
      <c r="L212" s="231"/>
      <c r="M212" s="232"/>
      <c r="N212" s="233"/>
      <c r="O212" s="233"/>
      <c r="P212" s="233"/>
      <c r="Q212" s="233"/>
      <c r="R212" s="233"/>
      <c r="S212" s="233"/>
      <c r="T212" s="234"/>
      <c r="AT212" s="235" t="s">
        <v>171</v>
      </c>
      <c r="AU212" s="235" t="s">
        <v>180</v>
      </c>
      <c r="AV212" s="13" t="s">
        <v>82</v>
      </c>
      <c r="AW212" s="13" t="s">
        <v>35</v>
      </c>
      <c r="AX212" s="13" t="s">
        <v>72</v>
      </c>
      <c r="AY212" s="235" t="s">
        <v>160</v>
      </c>
    </row>
    <row r="213" spans="2:51" s="13" customFormat="1">
      <c r="B213" s="225"/>
      <c r="C213" s="226"/>
      <c r="D213" s="212" t="s">
        <v>171</v>
      </c>
      <c r="E213" s="227" t="s">
        <v>21</v>
      </c>
      <c r="F213" s="228" t="s">
        <v>305</v>
      </c>
      <c r="G213" s="226"/>
      <c r="H213" s="229">
        <v>-24.018000000000001</v>
      </c>
      <c r="I213" s="230"/>
      <c r="J213" s="226"/>
      <c r="K213" s="226"/>
      <c r="L213" s="231"/>
      <c r="M213" s="232"/>
      <c r="N213" s="233"/>
      <c r="O213" s="233"/>
      <c r="P213" s="233"/>
      <c r="Q213" s="233"/>
      <c r="R213" s="233"/>
      <c r="S213" s="233"/>
      <c r="T213" s="234"/>
      <c r="AT213" s="235" t="s">
        <v>171</v>
      </c>
      <c r="AU213" s="235" t="s">
        <v>180</v>
      </c>
      <c r="AV213" s="13" t="s">
        <v>82</v>
      </c>
      <c r="AW213" s="13" t="s">
        <v>35</v>
      </c>
      <c r="AX213" s="13" t="s">
        <v>72</v>
      </c>
      <c r="AY213" s="235" t="s">
        <v>160</v>
      </c>
    </row>
    <row r="214" spans="2:51" s="13" customFormat="1">
      <c r="B214" s="225"/>
      <c r="C214" s="226"/>
      <c r="D214" s="212" t="s">
        <v>171</v>
      </c>
      <c r="E214" s="227" t="s">
        <v>21</v>
      </c>
      <c r="F214" s="228" t="s">
        <v>306</v>
      </c>
      <c r="G214" s="226"/>
      <c r="H214" s="229">
        <v>-60.6</v>
      </c>
      <c r="I214" s="230"/>
      <c r="J214" s="226"/>
      <c r="K214" s="226"/>
      <c r="L214" s="231"/>
      <c r="M214" s="232"/>
      <c r="N214" s="233"/>
      <c r="O214" s="233"/>
      <c r="P214" s="233"/>
      <c r="Q214" s="233"/>
      <c r="R214" s="233"/>
      <c r="S214" s="233"/>
      <c r="T214" s="234"/>
      <c r="AT214" s="235" t="s">
        <v>171</v>
      </c>
      <c r="AU214" s="235" t="s">
        <v>180</v>
      </c>
      <c r="AV214" s="13" t="s">
        <v>82</v>
      </c>
      <c r="AW214" s="13" t="s">
        <v>35</v>
      </c>
      <c r="AX214" s="13" t="s">
        <v>72</v>
      </c>
      <c r="AY214" s="235" t="s">
        <v>160</v>
      </c>
    </row>
    <row r="215" spans="2:51" s="13" customFormat="1">
      <c r="B215" s="225"/>
      <c r="C215" s="226"/>
      <c r="D215" s="212" t="s">
        <v>171</v>
      </c>
      <c r="E215" s="227" t="s">
        <v>21</v>
      </c>
      <c r="F215" s="228" t="s">
        <v>307</v>
      </c>
      <c r="G215" s="226"/>
      <c r="H215" s="229">
        <v>-12.26</v>
      </c>
      <c r="I215" s="230"/>
      <c r="J215" s="226"/>
      <c r="K215" s="226"/>
      <c r="L215" s="231"/>
      <c r="M215" s="232"/>
      <c r="N215" s="233"/>
      <c r="O215" s="233"/>
      <c r="P215" s="233"/>
      <c r="Q215" s="233"/>
      <c r="R215" s="233"/>
      <c r="S215" s="233"/>
      <c r="T215" s="234"/>
      <c r="AT215" s="235" t="s">
        <v>171</v>
      </c>
      <c r="AU215" s="235" t="s">
        <v>180</v>
      </c>
      <c r="AV215" s="13" t="s">
        <v>82</v>
      </c>
      <c r="AW215" s="13" t="s">
        <v>35</v>
      </c>
      <c r="AX215" s="13" t="s">
        <v>72</v>
      </c>
      <c r="AY215" s="235" t="s">
        <v>160</v>
      </c>
    </row>
    <row r="216" spans="2:51" s="12" customFormat="1">
      <c r="B216" s="215"/>
      <c r="C216" s="216"/>
      <c r="D216" s="212" t="s">
        <v>171</v>
      </c>
      <c r="E216" s="217" t="s">
        <v>21</v>
      </c>
      <c r="F216" s="218" t="s">
        <v>308</v>
      </c>
      <c r="G216" s="216"/>
      <c r="H216" s="217" t="s">
        <v>21</v>
      </c>
      <c r="I216" s="219"/>
      <c r="J216" s="216"/>
      <c r="K216" s="216"/>
      <c r="L216" s="220"/>
      <c r="M216" s="221"/>
      <c r="N216" s="222"/>
      <c r="O216" s="222"/>
      <c r="P216" s="222"/>
      <c r="Q216" s="222"/>
      <c r="R216" s="222"/>
      <c r="S216" s="222"/>
      <c r="T216" s="223"/>
      <c r="AT216" s="224" t="s">
        <v>171</v>
      </c>
      <c r="AU216" s="224" t="s">
        <v>180</v>
      </c>
      <c r="AV216" s="12" t="s">
        <v>80</v>
      </c>
      <c r="AW216" s="12" t="s">
        <v>35</v>
      </c>
      <c r="AX216" s="12" t="s">
        <v>72</v>
      </c>
      <c r="AY216" s="224" t="s">
        <v>160</v>
      </c>
    </row>
    <row r="217" spans="2:51" s="13" customFormat="1" ht="24">
      <c r="B217" s="225"/>
      <c r="C217" s="226"/>
      <c r="D217" s="212" t="s">
        <v>171</v>
      </c>
      <c r="E217" s="227" t="s">
        <v>21</v>
      </c>
      <c r="F217" s="228" t="s">
        <v>309</v>
      </c>
      <c r="G217" s="226"/>
      <c r="H217" s="229">
        <v>21.44</v>
      </c>
      <c r="I217" s="230"/>
      <c r="J217" s="226"/>
      <c r="K217" s="226"/>
      <c r="L217" s="231"/>
      <c r="M217" s="232"/>
      <c r="N217" s="233"/>
      <c r="O217" s="233"/>
      <c r="P217" s="233"/>
      <c r="Q217" s="233"/>
      <c r="R217" s="233"/>
      <c r="S217" s="233"/>
      <c r="T217" s="234"/>
      <c r="AT217" s="235" t="s">
        <v>171</v>
      </c>
      <c r="AU217" s="235" t="s">
        <v>180</v>
      </c>
      <c r="AV217" s="13" t="s">
        <v>82</v>
      </c>
      <c r="AW217" s="13" t="s">
        <v>35</v>
      </c>
      <c r="AX217" s="13" t="s">
        <v>72</v>
      </c>
      <c r="AY217" s="235" t="s">
        <v>160</v>
      </c>
    </row>
    <row r="218" spans="2:51" s="13" customFormat="1">
      <c r="B218" s="225"/>
      <c r="C218" s="226"/>
      <c r="D218" s="212" t="s">
        <v>171</v>
      </c>
      <c r="E218" s="227" t="s">
        <v>21</v>
      </c>
      <c r="F218" s="228" t="s">
        <v>310</v>
      </c>
      <c r="G218" s="226"/>
      <c r="H218" s="229">
        <v>2.3279999999999998</v>
      </c>
      <c r="I218" s="230"/>
      <c r="J218" s="226"/>
      <c r="K218" s="226"/>
      <c r="L218" s="231"/>
      <c r="M218" s="232"/>
      <c r="N218" s="233"/>
      <c r="O218" s="233"/>
      <c r="P218" s="233"/>
      <c r="Q218" s="233"/>
      <c r="R218" s="233"/>
      <c r="S218" s="233"/>
      <c r="T218" s="234"/>
      <c r="AT218" s="235" t="s">
        <v>171</v>
      </c>
      <c r="AU218" s="235" t="s">
        <v>180</v>
      </c>
      <c r="AV218" s="13" t="s">
        <v>82</v>
      </c>
      <c r="AW218" s="13" t="s">
        <v>35</v>
      </c>
      <c r="AX218" s="13" t="s">
        <v>72</v>
      </c>
      <c r="AY218" s="235" t="s">
        <v>160</v>
      </c>
    </row>
    <row r="219" spans="2:51" s="13" customFormat="1">
      <c r="B219" s="225"/>
      <c r="C219" s="226"/>
      <c r="D219" s="212" t="s">
        <v>171</v>
      </c>
      <c r="E219" s="227" t="s">
        <v>21</v>
      </c>
      <c r="F219" s="228" t="s">
        <v>311</v>
      </c>
      <c r="G219" s="226"/>
      <c r="H219" s="229">
        <v>2.984</v>
      </c>
      <c r="I219" s="230"/>
      <c r="J219" s="226"/>
      <c r="K219" s="226"/>
      <c r="L219" s="231"/>
      <c r="M219" s="232"/>
      <c r="N219" s="233"/>
      <c r="O219" s="233"/>
      <c r="P219" s="233"/>
      <c r="Q219" s="233"/>
      <c r="R219" s="233"/>
      <c r="S219" s="233"/>
      <c r="T219" s="234"/>
      <c r="AT219" s="235" t="s">
        <v>171</v>
      </c>
      <c r="AU219" s="235" t="s">
        <v>180</v>
      </c>
      <c r="AV219" s="13" t="s">
        <v>82</v>
      </c>
      <c r="AW219" s="13" t="s">
        <v>35</v>
      </c>
      <c r="AX219" s="13" t="s">
        <v>72</v>
      </c>
      <c r="AY219" s="235" t="s">
        <v>160</v>
      </c>
    </row>
    <row r="220" spans="2:51" s="13" customFormat="1">
      <c r="B220" s="225"/>
      <c r="C220" s="226"/>
      <c r="D220" s="212" t="s">
        <v>171</v>
      </c>
      <c r="E220" s="227" t="s">
        <v>21</v>
      </c>
      <c r="F220" s="228" t="s">
        <v>312</v>
      </c>
      <c r="G220" s="226"/>
      <c r="H220" s="229">
        <v>1.71</v>
      </c>
      <c r="I220" s="230"/>
      <c r="J220" s="226"/>
      <c r="K220" s="226"/>
      <c r="L220" s="231"/>
      <c r="M220" s="232"/>
      <c r="N220" s="233"/>
      <c r="O220" s="233"/>
      <c r="P220" s="233"/>
      <c r="Q220" s="233"/>
      <c r="R220" s="233"/>
      <c r="S220" s="233"/>
      <c r="T220" s="234"/>
      <c r="AT220" s="235" t="s">
        <v>171</v>
      </c>
      <c r="AU220" s="235" t="s">
        <v>180</v>
      </c>
      <c r="AV220" s="13" t="s">
        <v>82</v>
      </c>
      <c r="AW220" s="13" t="s">
        <v>35</v>
      </c>
      <c r="AX220" s="13" t="s">
        <v>72</v>
      </c>
      <c r="AY220" s="235" t="s">
        <v>160</v>
      </c>
    </row>
    <row r="221" spans="2:51" s="12" customFormat="1">
      <c r="B221" s="215"/>
      <c r="C221" s="216"/>
      <c r="D221" s="212" t="s">
        <v>171</v>
      </c>
      <c r="E221" s="217" t="s">
        <v>21</v>
      </c>
      <c r="F221" s="218" t="s">
        <v>320</v>
      </c>
      <c r="G221" s="216"/>
      <c r="H221" s="217" t="s">
        <v>21</v>
      </c>
      <c r="I221" s="219"/>
      <c r="J221" s="216"/>
      <c r="K221" s="216"/>
      <c r="L221" s="220"/>
      <c r="M221" s="221"/>
      <c r="N221" s="222"/>
      <c r="O221" s="222"/>
      <c r="P221" s="222"/>
      <c r="Q221" s="222"/>
      <c r="R221" s="222"/>
      <c r="S221" s="222"/>
      <c r="T221" s="223"/>
      <c r="AT221" s="224" t="s">
        <v>171</v>
      </c>
      <c r="AU221" s="224" t="s">
        <v>180</v>
      </c>
      <c r="AV221" s="12" t="s">
        <v>80</v>
      </c>
      <c r="AW221" s="12" t="s">
        <v>35</v>
      </c>
      <c r="AX221" s="12" t="s">
        <v>72</v>
      </c>
      <c r="AY221" s="224" t="s">
        <v>160</v>
      </c>
    </row>
    <row r="222" spans="2:51" s="13" customFormat="1">
      <c r="B222" s="225"/>
      <c r="C222" s="226"/>
      <c r="D222" s="212" t="s">
        <v>171</v>
      </c>
      <c r="E222" s="227" t="s">
        <v>21</v>
      </c>
      <c r="F222" s="228" t="s">
        <v>332</v>
      </c>
      <c r="G222" s="226"/>
      <c r="H222" s="229">
        <v>11.37</v>
      </c>
      <c r="I222" s="230"/>
      <c r="J222" s="226"/>
      <c r="K222" s="226"/>
      <c r="L222" s="231"/>
      <c r="M222" s="232"/>
      <c r="N222" s="233"/>
      <c r="O222" s="233"/>
      <c r="P222" s="233"/>
      <c r="Q222" s="233"/>
      <c r="R222" s="233"/>
      <c r="S222" s="233"/>
      <c r="T222" s="234"/>
      <c r="AT222" s="235" t="s">
        <v>171</v>
      </c>
      <c r="AU222" s="235" t="s">
        <v>180</v>
      </c>
      <c r="AV222" s="13" t="s">
        <v>82</v>
      </c>
      <c r="AW222" s="13" t="s">
        <v>35</v>
      </c>
      <c r="AX222" s="13" t="s">
        <v>72</v>
      </c>
      <c r="AY222" s="235" t="s">
        <v>160</v>
      </c>
    </row>
    <row r="223" spans="2:51" s="13" customFormat="1">
      <c r="B223" s="225"/>
      <c r="C223" s="226"/>
      <c r="D223" s="212" t="s">
        <v>171</v>
      </c>
      <c r="E223" s="227" t="s">
        <v>21</v>
      </c>
      <c r="F223" s="228" t="s">
        <v>333</v>
      </c>
      <c r="G223" s="226"/>
      <c r="H223" s="229">
        <v>16.472999999999999</v>
      </c>
      <c r="I223" s="230"/>
      <c r="J223" s="226"/>
      <c r="K223" s="226"/>
      <c r="L223" s="231"/>
      <c r="M223" s="232"/>
      <c r="N223" s="233"/>
      <c r="O223" s="233"/>
      <c r="P223" s="233"/>
      <c r="Q223" s="233"/>
      <c r="R223" s="233"/>
      <c r="S223" s="233"/>
      <c r="T223" s="234"/>
      <c r="AT223" s="235" t="s">
        <v>171</v>
      </c>
      <c r="AU223" s="235" t="s">
        <v>180</v>
      </c>
      <c r="AV223" s="13" t="s">
        <v>82</v>
      </c>
      <c r="AW223" s="13" t="s">
        <v>35</v>
      </c>
      <c r="AX223" s="13" t="s">
        <v>72</v>
      </c>
      <c r="AY223" s="235" t="s">
        <v>160</v>
      </c>
    </row>
    <row r="224" spans="2:51" s="13" customFormat="1">
      <c r="B224" s="225"/>
      <c r="C224" s="226"/>
      <c r="D224" s="212" t="s">
        <v>171</v>
      </c>
      <c r="E224" s="227" t="s">
        <v>21</v>
      </c>
      <c r="F224" s="228" t="s">
        <v>334</v>
      </c>
      <c r="G224" s="226"/>
      <c r="H224" s="229">
        <v>4.7640000000000002</v>
      </c>
      <c r="I224" s="230"/>
      <c r="J224" s="226"/>
      <c r="K224" s="226"/>
      <c r="L224" s="231"/>
      <c r="M224" s="232"/>
      <c r="N224" s="233"/>
      <c r="O224" s="233"/>
      <c r="P224" s="233"/>
      <c r="Q224" s="233"/>
      <c r="R224" s="233"/>
      <c r="S224" s="233"/>
      <c r="T224" s="234"/>
      <c r="AT224" s="235" t="s">
        <v>171</v>
      </c>
      <c r="AU224" s="235" t="s">
        <v>180</v>
      </c>
      <c r="AV224" s="13" t="s">
        <v>82</v>
      </c>
      <c r="AW224" s="13" t="s">
        <v>35</v>
      </c>
      <c r="AX224" s="13" t="s">
        <v>72</v>
      </c>
      <c r="AY224" s="235" t="s">
        <v>160</v>
      </c>
    </row>
    <row r="225" spans="2:65" s="13" customFormat="1">
      <c r="B225" s="225"/>
      <c r="C225" s="226"/>
      <c r="D225" s="212" t="s">
        <v>171</v>
      </c>
      <c r="E225" s="227" t="s">
        <v>21</v>
      </c>
      <c r="F225" s="228" t="s">
        <v>335</v>
      </c>
      <c r="G225" s="226"/>
      <c r="H225" s="229">
        <v>2.9119999999999999</v>
      </c>
      <c r="I225" s="230"/>
      <c r="J225" s="226"/>
      <c r="K225" s="226"/>
      <c r="L225" s="231"/>
      <c r="M225" s="232"/>
      <c r="N225" s="233"/>
      <c r="O225" s="233"/>
      <c r="P225" s="233"/>
      <c r="Q225" s="233"/>
      <c r="R225" s="233"/>
      <c r="S225" s="233"/>
      <c r="T225" s="234"/>
      <c r="AT225" s="235" t="s">
        <v>171</v>
      </c>
      <c r="AU225" s="235" t="s">
        <v>180</v>
      </c>
      <c r="AV225" s="13" t="s">
        <v>82</v>
      </c>
      <c r="AW225" s="13" t="s">
        <v>35</v>
      </c>
      <c r="AX225" s="13" t="s">
        <v>72</v>
      </c>
      <c r="AY225" s="235" t="s">
        <v>160</v>
      </c>
    </row>
    <row r="226" spans="2:65" s="12" customFormat="1">
      <c r="B226" s="215"/>
      <c r="C226" s="216"/>
      <c r="D226" s="212" t="s">
        <v>171</v>
      </c>
      <c r="E226" s="217" t="s">
        <v>21</v>
      </c>
      <c r="F226" s="218" t="s">
        <v>336</v>
      </c>
      <c r="G226" s="216"/>
      <c r="H226" s="217" t="s">
        <v>21</v>
      </c>
      <c r="I226" s="219"/>
      <c r="J226" s="216"/>
      <c r="K226" s="216"/>
      <c r="L226" s="220"/>
      <c r="M226" s="221"/>
      <c r="N226" s="222"/>
      <c r="O226" s="222"/>
      <c r="P226" s="222"/>
      <c r="Q226" s="222"/>
      <c r="R226" s="222"/>
      <c r="S226" s="222"/>
      <c r="T226" s="223"/>
      <c r="AT226" s="224" t="s">
        <v>171</v>
      </c>
      <c r="AU226" s="224" t="s">
        <v>180</v>
      </c>
      <c r="AV226" s="12" t="s">
        <v>80</v>
      </c>
      <c r="AW226" s="12" t="s">
        <v>35</v>
      </c>
      <c r="AX226" s="12" t="s">
        <v>72</v>
      </c>
      <c r="AY226" s="224" t="s">
        <v>160</v>
      </c>
    </row>
    <row r="227" spans="2:65" s="13" customFormat="1">
      <c r="B227" s="225"/>
      <c r="C227" s="226"/>
      <c r="D227" s="212" t="s">
        <v>171</v>
      </c>
      <c r="E227" s="227" t="s">
        <v>21</v>
      </c>
      <c r="F227" s="228" t="s">
        <v>337</v>
      </c>
      <c r="G227" s="226"/>
      <c r="H227" s="229">
        <v>-45.8</v>
      </c>
      <c r="I227" s="230"/>
      <c r="J227" s="226"/>
      <c r="K227" s="226"/>
      <c r="L227" s="231"/>
      <c r="M227" s="232"/>
      <c r="N227" s="233"/>
      <c r="O227" s="233"/>
      <c r="P227" s="233"/>
      <c r="Q227" s="233"/>
      <c r="R227" s="233"/>
      <c r="S227" s="233"/>
      <c r="T227" s="234"/>
      <c r="AT227" s="235" t="s">
        <v>171</v>
      </c>
      <c r="AU227" s="235" t="s">
        <v>180</v>
      </c>
      <c r="AV227" s="13" t="s">
        <v>82</v>
      </c>
      <c r="AW227" s="13" t="s">
        <v>35</v>
      </c>
      <c r="AX227" s="13" t="s">
        <v>72</v>
      </c>
      <c r="AY227" s="235" t="s">
        <v>160</v>
      </c>
    </row>
    <row r="228" spans="2:65" s="1" customFormat="1" ht="45.6" customHeight="1">
      <c r="B228" s="40"/>
      <c r="C228" s="200" t="s">
        <v>338</v>
      </c>
      <c r="D228" s="200" t="s">
        <v>162</v>
      </c>
      <c r="E228" s="201" t="s">
        <v>339</v>
      </c>
      <c r="F228" s="202" t="s">
        <v>340</v>
      </c>
      <c r="G228" s="203" t="s">
        <v>252</v>
      </c>
      <c r="H228" s="204">
        <v>71.465000000000003</v>
      </c>
      <c r="I228" s="205"/>
      <c r="J228" s="206">
        <f>ROUND(I228*H228,2)</f>
        <v>0</v>
      </c>
      <c r="K228" s="202" t="s">
        <v>166</v>
      </c>
      <c r="L228" s="60"/>
      <c r="M228" s="207" t="s">
        <v>21</v>
      </c>
      <c r="N228" s="208" t="s">
        <v>43</v>
      </c>
      <c r="O228" s="41"/>
      <c r="P228" s="209">
        <f>O228*H228</f>
        <v>0</v>
      </c>
      <c r="Q228" s="209">
        <v>0</v>
      </c>
      <c r="R228" s="209">
        <f>Q228*H228</f>
        <v>0</v>
      </c>
      <c r="S228" s="209">
        <v>0</v>
      </c>
      <c r="T228" s="210">
        <f>S228*H228</f>
        <v>0</v>
      </c>
      <c r="AR228" s="23" t="s">
        <v>167</v>
      </c>
      <c r="AT228" s="23" t="s">
        <v>162</v>
      </c>
      <c r="AU228" s="23" t="s">
        <v>180</v>
      </c>
      <c r="AY228" s="23" t="s">
        <v>160</v>
      </c>
      <c r="BE228" s="211">
        <f>IF(N228="základní",J228,0)</f>
        <v>0</v>
      </c>
      <c r="BF228" s="211">
        <f>IF(N228="snížená",J228,0)</f>
        <v>0</v>
      </c>
      <c r="BG228" s="211">
        <f>IF(N228="zákl. přenesená",J228,0)</f>
        <v>0</v>
      </c>
      <c r="BH228" s="211">
        <f>IF(N228="sníž. přenesená",J228,0)</f>
        <v>0</v>
      </c>
      <c r="BI228" s="211">
        <f>IF(N228="nulová",J228,0)</f>
        <v>0</v>
      </c>
      <c r="BJ228" s="23" t="s">
        <v>80</v>
      </c>
      <c r="BK228" s="211">
        <f>ROUND(I228*H228,2)</f>
        <v>0</v>
      </c>
      <c r="BL228" s="23" t="s">
        <v>167</v>
      </c>
      <c r="BM228" s="23" t="s">
        <v>341</v>
      </c>
    </row>
    <row r="229" spans="2:65" s="1" customFormat="1" ht="72">
      <c r="B229" s="40"/>
      <c r="C229" s="62"/>
      <c r="D229" s="212" t="s">
        <v>169</v>
      </c>
      <c r="E229" s="62"/>
      <c r="F229" s="213" t="s">
        <v>342</v>
      </c>
      <c r="G229" s="62"/>
      <c r="H229" s="62"/>
      <c r="I229" s="171"/>
      <c r="J229" s="62"/>
      <c r="K229" s="62"/>
      <c r="L229" s="60"/>
      <c r="M229" s="214"/>
      <c r="N229" s="41"/>
      <c r="O229" s="41"/>
      <c r="P229" s="41"/>
      <c r="Q229" s="41"/>
      <c r="R229" s="41"/>
      <c r="S229" s="41"/>
      <c r="T229" s="77"/>
      <c r="AT229" s="23" t="s">
        <v>169</v>
      </c>
      <c r="AU229" s="23" t="s">
        <v>180</v>
      </c>
    </row>
    <row r="230" spans="2:65" s="12" customFormat="1">
      <c r="B230" s="215"/>
      <c r="C230" s="216"/>
      <c r="D230" s="212" t="s">
        <v>171</v>
      </c>
      <c r="E230" s="217" t="s">
        <v>21</v>
      </c>
      <c r="F230" s="218" t="s">
        <v>343</v>
      </c>
      <c r="G230" s="216"/>
      <c r="H230" s="217" t="s">
        <v>21</v>
      </c>
      <c r="I230" s="219"/>
      <c r="J230" s="216"/>
      <c r="K230" s="216"/>
      <c r="L230" s="220"/>
      <c r="M230" s="221"/>
      <c r="N230" s="222"/>
      <c r="O230" s="222"/>
      <c r="P230" s="222"/>
      <c r="Q230" s="222"/>
      <c r="R230" s="222"/>
      <c r="S230" s="222"/>
      <c r="T230" s="223"/>
      <c r="AT230" s="224" t="s">
        <v>171</v>
      </c>
      <c r="AU230" s="224" t="s">
        <v>180</v>
      </c>
      <c r="AV230" s="12" t="s">
        <v>80</v>
      </c>
      <c r="AW230" s="12" t="s">
        <v>35</v>
      </c>
      <c r="AX230" s="12" t="s">
        <v>72</v>
      </c>
      <c r="AY230" s="224" t="s">
        <v>160</v>
      </c>
    </row>
    <row r="231" spans="2:65" s="13" customFormat="1" ht="24">
      <c r="B231" s="225"/>
      <c r="C231" s="226"/>
      <c r="D231" s="212" t="s">
        <v>171</v>
      </c>
      <c r="E231" s="227" t="s">
        <v>21</v>
      </c>
      <c r="F231" s="228" t="s">
        <v>344</v>
      </c>
      <c r="G231" s="226"/>
      <c r="H231" s="229">
        <v>71.465000000000003</v>
      </c>
      <c r="I231" s="230"/>
      <c r="J231" s="226"/>
      <c r="K231" s="226"/>
      <c r="L231" s="231"/>
      <c r="M231" s="232"/>
      <c r="N231" s="233"/>
      <c r="O231" s="233"/>
      <c r="P231" s="233"/>
      <c r="Q231" s="233"/>
      <c r="R231" s="233"/>
      <c r="S231" s="233"/>
      <c r="T231" s="234"/>
      <c r="AT231" s="235" t="s">
        <v>171</v>
      </c>
      <c r="AU231" s="235" t="s">
        <v>180</v>
      </c>
      <c r="AV231" s="13" t="s">
        <v>82</v>
      </c>
      <c r="AW231" s="13" t="s">
        <v>35</v>
      </c>
      <c r="AX231" s="13" t="s">
        <v>72</v>
      </c>
      <c r="AY231" s="235" t="s">
        <v>160</v>
      </c>
    </row>
    <row r="232" spans="2:65" s="1" customFormat="1" ht="22.8" customHeight="1">
      <c r="B232" s="40"/>
      <c r="C232" s="236" t="s">
        <v>345</v>
      </c>
      <c r="D232" s="236" t="s">
        <v>212</v>
      </c>
      <c r="E232" s="237" t="s">
        <v>346</v>
      </c>
      <c r="F232" s="238" t="s">
        <v>347</v>
      </c>
      <c r="G232" s="239" t="s">
        <v>252</v>
      </c>
      <c r="H232" s="240">
        <v>75.037999999999997</v>
      </c>
      <c r="I232" s="241"/>
      <c r="J232" s="242">
        <f>ROUND(I232*H232,2)</f>
        <v>0</v>
      </c>
      <c r="K232" s="238" t="s">
        <v>166</v>
      </c>
      <c r="L232" s="243"/>
      <c r="M232" s="244" t="s">
        <v>21</v>
      </c>
      <c r="N232" s="245" t="s">
        <v>43</v>
      </c>
      <c r="O232" s="41"/>
      <c r="P232" s="209">
        <f>O232*H232</f>
        <v>0</v>
      </c>
      <c r="Q232" s="209">
        <v>4.0000000000000003E-5</v>
      </c>
      <c r="R232" s="209">
        <f>Q232*H232</f>
        <v>3.0015200000000001E-3</v>
      </c>
      <c r="S232" s="209">
        <v>0</v>
      </c>
      <c r="T232" s="210">
        <f>S232*H232</f>
        <v>0</v>
      </c>
      <c r="AR232" s="23" t="s">
        <v>215</v>
      </c>
      <c r="AT232" s="23" t="s">
        <v>212</v>
      </c>
      <c r="AU232" s="23" t="s">
        <v>180</v>
      </c>
      <c r="AY232" s="23" t="s">
        <v>160</v>
      </c>
      <c r="BE232" s="211">
        <f>IF(N232="základní",J232,0)</f>
        <v>0</v>
      </c>
      <c r="BF232" s="211">
        <f>IF(N232="snížená",J232,0)</f>
        <v>0</v>
      </c>
      <c r="BG232" s="211">
        <f>IF(N232="zákl. přenesená",J232,0)</f>
        <v>0</v>
      </c>
      <c r="BH232" s="211">
        <f>IF(N232="sníž. přenesená",J232,0)</f>
        <v>0</v>
      </c>
      <c r="BI232" s="211">
        <f>IF(N232="nulová",J232,0)</f>
        <v>0</v>
      </c>
      <c r="BJ232" s="23" t="s">
        <v>80</v>
      </c>
      <c r="BK232" s="211">
        <f>ROUND(I232*H232,2)</f>
        <v>0</v>
      </c>
      <c r="BL232" s="23" t="s">
        <v>167</v>
      </c>
      <c r="BM232" s="23" t="s">
        <v>348</v>
      </c>
    </row>
    <row r="233" spans="2:65" s="1" customFormat="1" ht="24">
      <c r="B233" s="40"/>
      <c r="C233" s="62"/>
      <c r="D233" s="212" t="s">
        <v>217</v>
      </c>
      <c r="E233" s="62"/>
      <c r="F233" s="213" t="s">
        <v>349</v>
      </c>
      <c r="G233" s="62"/>
      <c r="H233" s="62"/>
      <c r="I233" s="171"/>
      <c r="J233" s="62"/>
      <c r="K233" s="62"/>
      <c r="L233" s="60"/>
      <c r="M233" s="214"/>
      <c r="N233" s="41"/>
      <c r="O233" s="41"/>
      <c r="P233" s="41"/>
      <c r="Q233" s="41"/>
      <c r="R233" s="41"/>
      <c r="S233" s="41"/>
      <c r="T233" s="77"/>
      <c r="AT233" s="23" t="s">
        <v>217</v>
      </c>
      <c r="AU233" s="23" t="s">
        <v>180</v>
      </c>
    </row>
    <row r="234" spans="2:65" s="13" customFormat="1">
      <c r="B234" s="225"/>
      <c r="C234" s="226"/>
      <c r="D234" s="212" t="s">
        <v>171</v>
      </c>
      <c r="E234" s="226"/>
      <c r="F234" s="228" t="s">
        <v>350</v>
      </c>
      <c r="G234" s="226"/>
      <c r="H234" s="229">
        <v>75.037999999999997</v>
      </c>
      <c r="I234" s="230"/>
      <c r="J234" s="226"/>
      <c r="K234" s="226"/>
      <c r="L234" s="231"/>
      <c r="M234" s="232"/>
      <c r="N234" s="233"/>
      <c r="O234" s="233"/>
      <c r="P234" s="233"/>
      <c r="Q234" s="233"/>
      <c r="R234" s="233"/>
      <c r="S234" s="233"/>
      <c r="T234" s="234"/>
      <c r="AT234" s="235" t="s">
        <v>171</v>
      </c>
      <c r="AU234" s="235" t="s">
        <v>180</v>
      </c>
      <c r="AV234" s="13" t="s">
        <v>82</v>
      </c>
      <c r="AW234" s="13" t="s">
        <v>6</v>
      </c>
      <c r="AX234" s="13" t="s">
        <v>80</v>
      </c>
      <c r="AY234" s="235" t="s">
        <v>160</v>
      </c>
    </row>
    <row r="235" spans="2:65" s="11" customFormat="1" ht="22.35" customHeight="1">
      <c r="B235" s="184"/>
      <c r="C235" s="185"/>
      <c r="D235" s="186" t="s">
        <v>71</v>
      </c>
      <c r="E235" s="198" t="s">
        <v>351</v>
      </c>
      <c r="F235" s="198" t="s">
        <v>352</v>
      </c>
      <c r="G235" s="185"/>
      <c r="H235" s="185"/>
      <c r="I235" s="188"/>
      <c r="J235" s="199">
        <f>BK235</f>
        <v>0</v>
      </c>
      <c r="K235" s="185"/>
      <c r="L235" s="190"/>
      <c r="M235" s="191"/>
      <c r="N235" s="192"/>
      <c r="O235" s="192"/>
      <c r="P235" s="193">
        <f>SUM(P236:P252)</f>
        <v>0</v>
      </c>
      <c r="Q235" s="192"/>
      <c r="R235" s="193">
        <f>SUM(R236:R252)</f>
        <v>17.204728060000001</v>
      </c>
      <c r="S235" s="192"/>
      <c r="T235" s="194">
        <f>SUM(T236:T252)</f>
        <v>0</v>
      </c>
      <c r="AR235" s="195" t="s">
        <v>80</v>
      </c>
      <c r="AT235" s="196" t="s">
        <v>71</v>
      </c>
      <c r="AU235" s="196" t="s">
        <v>82</v>
      </c>
      <c r="AY235" s="195" t="s">
        <v>160</v>
      </c>
      <c r="BK235" s="197">
        <f>SUM(BK236:BK252)</f>
        <v>0</v>
      </c>
    </row>
    <row r="236" spans="2:65" s="1" customFormat="1" ht="34.200000000000003" customHeight="1">
      <c r="B236" s="40"/>
      <c r="C236" s="200" t="s">
        <v>353</v>
      </c>
      <c r="D236" s="200" t="s">
        <v>162</v>
      </c>
      <c r="E236" s="201" t="s">
        <v>354</v>
      </c>
      <c r="F236" s="202" t="s">
        <v>355</v>
      </c>
      <c r="G236" s="203" t="s">
        <v>234</v>
      </c>
      <c r="H236" s="204">
        <v>135.83000000000001</v>
      </c>
      <c r="I236" s="205"/>
      <c r="J236" s="206">
        <f>ROUND(I236*H236,2)</f>
        <v>0</v>
      </c>
      <c r="K236" s="202" t="s">
        <v>166</v>
      </c>
      <c r="L236" s="60"/>
      <c r="M236" s="207" t="s">
        <v>21</v>
      </c>
      <c r="N236" s="208" t="s">
        <v>43</v>
      </c>
      <c r="O236" s="41"/>
      <c r="P236" s="209">
        <f>O236*H236</f>
        <v>0</v>
      </c>
      <c r="Q236" s="209">
        <v>1.3999999999999999E-4</v>
      </c>
      <c r="R236" s="209">
        <f>Q236*H236</f>
        <v>1.90162E-2</v>
      </c>
      <c r="S236" s="209">
        <v>0</v>
      </c>
      <c r="T236" s="210">
        <f>S236*H236</f>
        <v>0</v>
      </c>
      <c r="AR236" s="23" t="s">
        <v>167</v>
      </c>
      <c r="AT236" s="23" t="s">
        <v>162</v>
      </c>
      <c r="AU236" s="23" t="s">
        <v>180</v>
      </c>
      <c r="AY236" s="23" t="s">
        <v>160</v>
      </c>
      <c r="BE236" s="211">
        <f>IF(N236="základní",J236,0)</f>
        <v>0</v>
      </c>
      <c r="BF236" s="211">
        <f>IF(N236="snížená",J236,0)</f>
        <v>0</v>
      </c>
      <c r="BG236" s="211">
        <f>IF(N236="zákl. přenesená",J236,0)</f>
        <v>0</v>
      </c>
      <c r="BH236" s="211">
        <f>IF(N236="sníž. přenesená",J236,0)</f>
        <v>0</v>
      </c>
      <c r="BI236" s="211">
        <f>IF(N236="nulová",J236,0)</f>
        <v>0</v>
      </c>
      <c r="BJ236" s="23" t="s">
        <v>80</v>
      </c>
      <c r="BK236" s="211">
        <f>ROUND(I236*H236,2)</f>
        <v>0</v>
      </c>
      <c r="BL236" s="23" t="s">
        <v>167</v>
      </c>
      <c r="BM236" s="23" t="s">
        <v>356</v>
      </c>
    </row>
    <row r="237" spans="2:65" s="1" customFormat="1" ht="72">
      <c r="B237" s="40"/>
      <c r="C237" s="62"/>
      <c r="D237" s="212" t="s">
        <v>169</v>
      </c>
      <c r="E237" s="62"/>
      <c r="F237" s="213" t="s">
        <v>357</v>
      </c>
      <c r="G237" s="62"/>
      <c r="H237" s="62"/>
      <c r="I237" s="171"/>
      <c r="J237" s="62"/>
      <c r="K237" s="62"/>
      <c r="L237" s="60"/>
      <c r="M237" s="214"/>
      <c r="N237" s="41"/>
      <c r="O237" s="41"/>
      <c r="P237" s="41"/>
      <c r="Q237" s="41"/>
      <c r="R237" s="41"/>
      <c r="S237" s="41"/>
      <c r="T237" s="77"/>
      <c r="AT237" s="23" t="s">
        <v>169</v>
      </c>
      <c r="AU237" s="23" t="s">
        <v>180</v>
      </c>
    </row>
    <row r="238" spans="2:65" s="12" customFormat="1">
      <c r="B238" s="215"/>
      <c r="C238" s="216"/>
      <c r="D238" s="212" t="s">
        <v>171</v>
      </c>
      <c r="E238" s="217" t="s">
        <v>21</v>
      </c>
      <c r="F238" s="218" t="s">
        <v>358</v>
      </c>
      <c r="G238" s="216"/>
      <c r="H238" s="217" t="s">
        <v>21</v>
      </c>
      <c r="I238" s="219"/>
      <c r="J238" s="216"/>
      <c r="K238" s="216"/>
      <c r="L238" s="220"/>
      <c r="M238" s="221"/>
      <c r="N238" s="222"/>
      <c r="O238" s="222"/>
      <c r="P238" s="222"/>
      <c r="Q238" s="222"/>
      <c r="R238" s="222"/>
      <c r="S238" s="222"/>
      <c r="T238" s="223"/>
      <c r="AT238" s="224" t="s">
        <v>171</v>
      </c>
      <c r="AU238" s="224" t="s">
        <v>180</v>
      </c>
      <c r="AV238" s="12" t="s">
        <v>80</v>
      </c>
      <c r="AW238" s="12" t="s">
        <v>35</v>
      </c>
      <c r="AX238" s="12" t="s">
        <v>72</v>
      </c>
      <c r="AY238" s="224" t="s">
        <v>160</v>
      </c>
    </row>
    <row r="239" spans="2:65" s="13" customFormat="1">
      <c r="B239" s="225"/>
      <c r="C239" s="226"/>
      <c r="D239" s="212" t="s">
        <v>171</v>
      </c>
      <c r="E239" s="227" t="s">
        <v>21</v>
      </c>
      <c r="F239" s="228" t="s">
        <v>359</v>
      </c>
      <c r="G239" s="226"/>
      <c r="H239" s="229">
        <v>135.83000000000001</v>
      </c>
      <c r="I239" s="230"/>
      <c r="J239" s="226"/>
      <c r="K239" s="226"/>
      <c r="L239" s="231"/>
      <c r="M239" s="232"/>
      <c r="N239" s="233"/>
      <c r="O239" s="233"/>
      <c r="P239" s="233"/>
      <c r="Q239" s="233"/>
      <c r="R239" s="233"/>
      <c r="S239" s="233"/>
      <c r="T239" s="234"/>
      <c r="AT239" s="235" t="s">
        <v>171</v>
      </c>
      <c r="AU239" s="235" t="s">
        <v>180</v>
      </c>
      <c r="AV239" s="13" t="s">
        <v>82</v>
      </c>
      <c r="AW239" s="13" t="s">
        <v>35</v>
      </c>
      <c r="AX239" s="13" t="s">
        <v>72</v>
      </c>
      <c r="AY239" s="235" t="s">
        <v>160</v>
      </c>
    </row>
    <row r="240" spans="2:65" s="1" customFormat="1" ht="14.4" customHeight="1">
      <c r="B240" s="40"/>
      <c r="C240" s="236" t="s">
        <v>360</v>
      </c>
      <c r="D240" s="236" t="s">
        <v>212</v>
      </c>
      <c r="E240" s="237" t="s">
        <v>361</v>
      </c>
      <c r="F240" s="238" t="s">
        <v>362</v>
      </c>
      <c r="G240" s="239" t="s">
        <v>234</v>
      </c>
      <c r="H240" s="240">
        <v>156.20500000000001</v>
      </c>
      <c r="I240" s="241"/>
      <c r="J240" s="242">
        <f>ROUND(I240*H240,2)</f>
        <v>0</v>
      </c>
      <c r="K240" s="238" t="s">
        <v>166</v>
      </c>
      <c r="L240" s="243"/>
      <c r="M240" s="244" t="s">
        <v>21</v>
      </c>
      <c r="N240" s="245" t="s">
        <v>43</v>
      </c>
      <c r="O240" s="41"/>
      <c r="P240" s="209">
        <f>O240*H240</f>
        <v>0</v>
      </c>
      <c r="Q240" s="209">
        <v>2.9999999999999997E-4</v>
      </c>
      <c r="R240" s="209">
        <f>Q240*H240</f>
        <v>4.68615E-2</v>
      </c>
      <c r="S240" s="209">
        <v>0</v>
      </c>
      <c r="T240" s="210">
        <f>S240*H240</f>
        <v>0</v>
      </c>
      <c r="AR240" s="23" t="s">
        <v>215</v>
      </c>
      <c r="AT240" s="23" t="s">
        <v>212</v>
      </c>
      <c r="AU240" s="23" t="s">
        <v>180</v>
      </c>
      <c r="AY240" s="23" t="s">
        <v>160</v>
      </c>
      <c r="BE240" s="211">
        <f>IF(N240="základní",J240,0)</f>
        <v>0</v>
      </c>
      <c r="BF240" s="211">
        <f>IF(N240="snížená",J240,0)</f>
        <v>0</v>
      </c>
      <c r="BG240" s="211">
        <f>IF(N240="zákl. přenesená",J240,0)</f>
        <v>0</v>
      </c>
      <c r="BH240" s="211">
        <f>IF(N240="sníž. přenesená",J240,0)</f>
        <v>0</v>
      </c>
      <c r="BI240" s="211">
        <f>IF(N240="nulová",J240,0)</f>
        <v>0</v>
      </c>
      <c r="BJ240" s="23" t="s">
        <v>80</v>
      </c>
      <c r="BK240" s="211">
        <f>ROUND(I240*H240,2)</f>
        <v>0</v>
      </c>
      <c r="BL240" s="23" t="s">
        <v>167</v>
      </c>
      <c r="BM240" s="23" t="s">
        <v>363</v>
      </c>
    </row>
    <row r="241" spans="2:65" s="13" customFormat="1">
      <c r="B241" s="225"/>
      <c r="C241" s="226"/>
      <c r="D241" s="212" t="s">
        <v>171</v>
      </c>
      <c r="E241" s="226"/>
      <c r="F241" s="228" t="s">
        <v>364</v>
      </c>
      <c r="G241" s="226"/>
      <c r="H241" s="229">
        <v>156.20500000000001</v>
      </c>
      <c r="I241" s="230"/>
      <c r="J241" s="226"/>
      <c r="K241" s="226"/>
      <c r="L241" s="231"/>
      <c r="M241" s="232"/>
      <c r="N241" s="233"/>
      <c r="O241" s="233"/>
      <c r="P241" s="233"/>
      <c r="Q241" s="233"/>
      <c r="R241" s="233"/>
      <c r="S241" s="233"/>
      <c r="T241" s="234"/>
      <c r="AT241" s="235" t="s">
        <v>171</v>
      </c>
      <c r="AU241" s="235" t="s">
        <v>180</v>
      </c>
      <c r="AV241" s="13" t="s">
        <v>82</v>
      </c>
      <c r="AW241" s="13" t="s">
        <v>6</v>
      </c>
      <c r="AX241" s="13" t="s">
        <v>80</v>
      </c>
      <c r="AY241" s="235" t="s">
        <v>160</v>
      </c>
    </row>
    <row r="242" spans="2:65" s="1" customFormat="1" ht="22.8" customHeight="1">
      <c r="B242" s="40"/>
      <c r="C242" s="200" t="s">
        <v>365</v>
      </c>
      <c r="D242" s="200" t="s">
        <v>162</v>
      </c>
      <c r="E242" s="201" t="s">
        <v>366</v>
      </c>
      <c r="F242" s="202" t="s">
        <v>367</v>
      </c>
      <c r="G242" s="203" t="s">
        <v>165</v>
      </c>
      <c r="H242" s="204">
        <v>6.7919999999999998</v>
      </c>
      <c r="I242" s="205"/>
      <c r="J242" s="206">
        <f>ROUND(I242*H242,2)</f>
        <v>0</v>
      </c>
      <c r="K242" s="202" t="s">
        <v>166</v>
      </c>
      <c r="L242" s="60"/>
      <c r="M242" s="207" t="s">
        <v>21</v>
      </c>
      <c r="N242" s="208" t="s">
        <v>43</v>
      </c>
      <c r="O242" s="41"/>
      <c r="P242" s="209">
        <f>O242*H242</f>
        <v>0</v>
      </c>
      <c r="Q242" s="209">
        <v>2.45329</v>
      </c>
      <c r="R242" s="209">
        <f>Q242*H242</f>
        <v>16.66274568</v>
      </c>
      <c r="S242" s="209">
        <v>0</v>
      </c>
      <c r="T242" s="210">
        <f>S242*H242</f>
        <v>0</v>
      </c>
      <c r="AR242" s="23" t="s">
        <v>167</v>
      </c>
      <c r="AT242" s="23" t="s">
        <v>162</v>
      </c>
      <c r="AU242" s="23" t="s">
        <v>180</v>
      </c>
      <c r="AY242" s="23" t="s">
        <v>160</v>
      </c>
      <c r="BE242" s="211">
        <f>IF(N242="základní",J242,0)</f>
        <v>0</v>
      </c>
      <c r="BF242" s="211">
        <f>IF(N242="snížená",J242,0)</f>
        <v>0</v>
      </c>
      <c r="BG242" s="211">
        <f>IF(N242="zákl. přenesená",J242,0)</f>
        <v>0</v>
      </c>
      <c r="BH242" s="211">
        <f>IF(N242="sníž. přenesená",J242,0)</f>
        <v>0</v>
      </c>
      <c r="BI242" s="211">
        <f>IF(N242="nulová",J242,0)</f>
        <v>0</v>
      </c>
      <c r="BJ242" s="23" t="s">
        <v>80</v>
      </c>
      <c r="BK242" s="211">
        <f>ROUND(I242*H242,2)</f>
        <v>0</v>
      </c>
      <c r="BL242" s="23" t="s">
        <v>167</v>
      </c>
      <c r="BM242" s="23" t="s">
        <v>368</v>
      </c>
    </row>
    <row r="243" spans="2:65" s="1" customFormat="1" ht="204">
      <c r="B243" s="40"/>
      <c r="C243" s="62"/>
      <c r="D243" s="212" t="s">
        <v>169</v>
      </c>
      <c r="E243" s="62"/>
      <c r="F243" s="213" t="s">
        <v>369</v>
      </c>
      <c r="G243" s="62"/>
      <c r="H243" s="62"/>
      <c r="I243" s="171"/>
      <c r="J243" s="62"/>
      <c r="K243" s="62"/>
      <c r="L243" s="60"/>
      <c r="M243" s="214"/>
      <c r="N243" s="41"/>
      <c r="O243" s="41"/>
      <c r="P243" s="41"/>
      <c r="Q243" s="41"/>
      <c r="R243" s="41"/>
      <c r="S243" s="41"/>
      <c r="T243" s="77"/>
      <c r="AT243" s="23" t="s">
        <v>169</v>
      </c>
      <c r="AU243" s="23" t="s">
        <v>180</v>
      </c>
    </row>
    <row r="244" spans="2:65" s="12" customFormat="1">
      <c r="B244" s="215"/>
      <c r="C244" s="216"/>
      <c r="D244" s="212" t="s">
        <v>171</v>
      </c>
      <c r="E244" s="217" t="s">
        <v>21</v>
      </c>
      <c r="F244" s="218" t="s">
        <v>178</v>
      </c>
      <c r="G244" s="216"/>
      <c r="H244" s="217" t="s">
        <v>21</v>
      </c>
      <c r="I244" s="219"/>
      <c r="J244" s="216"/>
      <c r="K244" s="216"/>
      <c r="L244" s="220"/>
      <c r="M244" s="221"/>
      <c r="N244" s="222"/>
      <c r="O244" s="222"/>
      <c r="P244" s="222"/>
      <c r="Q244" s="222"/>
      <c r="R244" s="222"/>
      <c r="S244" s="222"/>
      <c r="T244" s="223"/>
      <c r="AT244" s="224" t="s">
        <v>171</v>
      </c>
      <c r="AU244" s="224" t="s">
        <v>180</v>
      </c>
      <c r="AV244" s="12" t="s">
        <v>80</v>
      </c>
      <c r="AW244" s="12" t="s">
        <v>35</v>
      </c>
      <c r="AX244" s="12" t="s">
        <v>72</v>
      </c>
      <c r="AY244" s="224" t="s">
        <v>160</v>
      </c>
    </row>
    <row r="245" spans="2:65" s="13" customFormat="1">
      <c r="B245" s="225"/>
      <c r="C245" s="226"/>
      <c r="D245" s="212" t="s">
        <v>171</v>
      </c>
      <c r="E245" s="227" t="s">
        <v>21</v>
      </c>
      <c r="F245" s="228" t="s">
        <v>179</v>
      </c>
      <c r="G245" s="226"/>
      <c r="H245" s="229">
        <v>6.7919999999999998</v>
      </c>
      <c r="I245" s="230"/>
      <c r="J245" s="226"/>
      <c r="K245" s="226"/>
      <c r="L245" s="231"/>
      <c r="M245" s="232"/>
      <c r="N245" s="233"/>
      <c r="O245" s="233"/>
      <c r="P245" s="233"/>
      <c r="Q245" s="233"/>
      <c r="R245" s="233"/>
      <c r="S245" s="233"/>
      <c r="T245" s="234"/>
      <c r="AT245" s="235" t="s">
        <v>171</v>
      </c>
      <c r="AU245" s="235" t="s">
        <v>180</v>
      </c>
      <c r="AV245" s="13" t="s">
        <v>82</v>
      </c>
      <c r="AW245" s="13" t="s">
        <v>35</v>
      </c>
      <c r="AX245" s="13" t="s">
        <v>72</v>
      </c>
      <c r="AY245" s="235" t="s">
        <v>160</v>
      </c>
    </row>
    <row r="246" spans="2:65" s="1" customFormat="1" ht="22.8" customHeight="1">
      <c r="B246" s="40"/>
      <c r="C246" s="200" t="s">
        <v>370</v>
      </c>
      <c r="D246" s="200" t="s">
        <v>162</v>
      </c>
      <c r="E246" s="201" t="s">
        <v>371</v>
      </c>
      <c r="F246" s="202" t="s">
        <v>372</v>
      </c>
      <c r="G246" s="203" t="s">
        <v>252</v>
      </c>
      <c r="H246" s="204">
        <v>84.55</v>
      </c>
      <c r="I246" s="205"/>
      <c r="J246" s="206">
        <f>ROUND(I246*H246,2)</f>
        <v>0</v>
      </c>
      <c r="K246" s="202" t="s">
        <v>166</v>
      </c>
      <c r="L246" s="60"/>
      <c r="M246" s="207" t="s">
        <v>21</v>
      </c>
      <c r="N246" s="208" t="s">
        <v>43</v>
      </c>
      <c r="O246" s="41"/>
      <c r="P246" s="209">
        <f>O246*H246</f>
        <v>0</v>
      </c>
      <c r="Q246" s="209">
        <v>6.0000000000000002E-5</v>
      </c>
      <c r="R246" s="209">
        <f>Q246*H246</f>
        <v>5.0730000000000003E-3</v>
      </c>
      <c r="S246" s="209">
        <v>0</v>
      </c>
      <c r="T246" s="210">
        <f>S246*H246</f>
        <v>0</v>
      </c>
      <c r="AR246" s="23" t="s">
        <v>167</v>
      </c>
      <c r="AT246" s="23" t="s">
        <v>162</v>
      </c>
      <c r="AU246" s="23" t="s">
        <v>180</v>
      </c>
      <c r="AY246" s="23" t="s">
        <v>160</v>
      </c>
      <c r="BE246" s="211">
        <f>IF(N246="základní",J246,0)</f>
        <v>0</v>
      </c>
      <c r="BF246" s="211">
        <f>IF(N246="snížená",J246,0)</f>
        <v>0</v>
      </c>
      <c r="BG246" s="211">
        <f>IF(N246="zákl. přenesená",J246,0)</f>
        <v>0</v>
      </c>
      <c r="BH246" s="211">
        <f>IF(N246="sníž. přenesená",J246,0)</f>
        <v>0</v>
      </c>
      <c r="BI246" s="211">
        <f>IF(N246="nulová",J246,0)</f>
        <v>0</v>
      </c>
      <c r="BJ246" s="23" t="s">
        <v>80</v>
      </c>
      <c r="BK246" s="211">
        <f>ROUND(I246*H246,2)</f>
        <v>0</v>
      </c>
      <c r="BL246" s="23" t="s">
        <v>167</v>
      </c>
      <c r="BM246" s="23" t="s">
        <v>373</v>
      </c>
    </row>
    <row r="247" spans="2:65" s="12" customFormat="1">
      <c r="B247" s="215"/>
      <c r="C247" s="216"/>
      <c r="D247" s="212" t="s">
        <v>171</v>
      </c>
      <c r="E247" s="217" t="s">
        <v>21</v>
      </c>
      <c r="F247" s="218" t="s">
        <v>172</v>
      </c>
      <c r="G247" s="216"/>
      <c r="H247" s="217" t="s">
        <v>21</v>
      </c>
      <c r="I247" s="219"/>
      <c r="J247" s="216"/>
      <c r="K247" s="216"/>
      <c r="L247" s="220"/>
      <c r="M247" s="221"/>
      <c r="N247" s="222"/>
      <c r="O247" s="222"/>
      <c r="P247" s="222"/>
      <c r="Q247" s="222"/>
      <c r="R247" s="222"/>
      <c r="S247" s="222"/>
      <c r="T247" s="223"/>
      <c r="AT247" s="224" t="s">
        <v>171</v>
      </c>
      <c r="AU247" s="224" t="s">
        <v>180</v>
      </c>
      <c r="AV247" s="12" t="s">
        <v>80</v>
      </c>
      <c r="AW247" s="12" t="s">
        <v>35</v>
      </c>
      <c r="AX247" s="12" t="s">
        <v>72</v>
      </c>
      <c r="AY247" s="224" t="s">
        <v>160</v>
      </c>
    </row>
    <row r="248" spans="2:65" s="13" customFormat="1">
      <c r="B248" s="225"/>
      <c r="C248" s="226"/>
      <c r="D248" s="212" t="s">
        <v>171</v>
      </c>
      <c r="E248" s="227" t="s">
        <v>21</v>
      </c>
      <c r="F248" s="228" t="s">
        <v>374</v>
      </c>
      <c r="G248" s="226"/>
      <c r="H248" s="229">
        <v>84.55</v>
      </c>
      <c r="I248" s="230"/>
      <c r="J248" s="226"/>
      <c r="K248" s="226"/>
      <c r="L248" s="231"/>
      <c r="M248" s="232"/>
      <c r="N248" s="233"/>
      <c r="O248" s="233"/>
      <c r="P248" s="233"/>
      <c r="Q248" s="233"/>
      <c r="R248" s="233"/>
      <c r="S248" s="233"/>
      <c r="T248" s="234"/>
      <c r="AT248" s="235" t="s">
        <v>171</v>
      </c>
      <c r="AU248" s="235" t="s">
        <v>180</v>
      </c>
      <c r="AV248" s="13" t="s">
        <v>82</v>
      </c>
      <c r="AW248" s="13" t="s">
        <v>35</v>
      </c>
      <c r="AX248" s="13" t="s">
        <v>72</v>
      </c>
      <c r="AY248" s="235" t="s">
        <v>160</v>
      </c>
    </row>
    <row r="249" spans="2:65" s="1" customFormat="1" ht="22.8" customHeight="1">
      <c r="B249" s="40"/>
      <c r="C249" s="200" t="s">
        <v>375</v>
      </c>
      <c r="D249" s="200" t="s">
        <v>162</v>
      </c>
      <c r="E249" s="201" t="s">
        <v>376</v>
      </c>
      <c r="F249" s="202" t="s">
        <v>377</v>
      </c>
      <c r="G249" s="203" t="s">
        <v>165</v>
      </c>
      <c r="H249" s="204">
        <v>0.192</v>
      </c>
      <c r="I249" s="205"/>
      <c r="J249" s="206">
        <f>ROUND(I249*H249,2)</f>
        <v>0</v>
      </c>
      <c r="K249" s="202" t="s">
        <v>166</v>
      </c>
      <c r="L249" s="60"/>
      <c r="M249" s="207" t="s">
        <v>21</v>
      </c>
      <c r="N249" s="208" t="s">
        <v>43</v>
      </c>
      <c r="O249" s="41"/>
      <c r="P249" s="209">
        <f>O249*H249</f>
        <v>0</v>
      </c>
      <c r="Q249" s="209">
        <v>2.45329</v>
      </c>
      <c r="R249" s="209">
        <f>Q249*H249</f>
        <v>0.47103168000000001</v>
      </c>
      <c r="S249" s="209">
        <v>0</v>
      </c>
      <c r="T249" s="210">
        <f>S249*H249</f>
        <v>0</v>
      </c>
      <c r="AR249" s="23" t="s">
        <v>167</v>
      </c>
      <c r="AT249" s="23" t="s">
        <v>162</v>
      </c>
      <c r="AU249" s="23" t="s">
        <v>180</v>
      </c>
      <c r="AY249" s="23" t="s">
        <v>160</v>
      </c>
      <c r="BE249" s="211">
        <f>IF(N249="základní",J249,0)</f>
        <v>0</v>
      </c>
      <c r="BF249" s="211">
        <f>IF(N249="snížená",J249,0)</f>
        <v>0</v>
      </c>
      <c r="BG249" s="211">
        <f>IF(N249="zákl. přenesená",J249,0)</f>
        <v>0</v>
      </c>
      <c r="BH249" s="211">
        <f>IF(N249="sníž. přenesená",J249,0)</f>
        <v>0</v>
      </c>
      <c r="BI249" s="211">
        <f>IF(N249="nulová",J249,0)</f>
        <v>0</v>
      </c>
      <c r="BJ249" s="23" t="s">
        <v>80</v>
      </c>
      <c r="BK249" s="211">
        <f>ROUND(I249*H249,2)</f>
        <v>0</v>
      </c>
      <c r="BL249" s="23" t="s">
        <v>167</v>
      </c>
      <c r="BM249" s="23" t="s">
        <v>378</v>
      </c>
    </row>
    <row r="250" spans="2:65" s="1" customFormat="1" ht="204">
      <c r="B250" s="40"/>
      <c r="C250" s="62"/>
      <c r="D250" s="212" t="s">
        <v>169</v>
      </c>
      <c r="E250" s="62"/>
      <c r="F250" s="213" t="s">
        <v>369</v>
      </c>
      <c r="G250" s="62"/>
      <c r="H250" s="62"/>
      <c r="I250" s="171"/>
      <c r="J250" s="62"/>
      <c r="K250" s="62"/>
      <c r="L250" s="60"/>
      <c r="M250" s="214"/>
      <c r="N250" s="41"/>
      <c r="O250" s="41"/>
      <c r="P250" s="41"/>
      <c r="Q250" s="41"/>
      <c r="R250" s="41"/>
      <c r="S250" s="41"/>
      <c r="T250" s="77"/>
      <c r="AT250" s="23" t="s">
        <v>169</v>
      </c>
      <c r="AU250" s="23" t="s">
        <v>180</v>
      </c>
    </row>
    <row r="251" spans="2:65" s="12" customFormat="1">
      <c r="B251" s="215"/>
      <c r="C251" s="216"/>
      <c r="D251" s="212" t="s">
        <v>171</v>
      </c>
      <c r="E251" s="217" t="s">
        <v>21</v>
      </c>
      <c r="F251" s="218" t="s">
        <v>379</v>
      </c>
      <c r="G251" s="216"/>
      <c r="H251" s="217" t="s">
        <v>21</v>
      </c>
      <c r="I251" s="219"/>
      <c r="J251" s="216"/>
      <c r="K251" s="216"/>
      <c r="L251" s="220"/>
      <c r="M251" s="221"/>
      <c r="N251" s="222"/>
      <c r="O251" s="222"/>
      <c r="P251" s="222"/>
      <c r="Q251" s="222"/>
      <c r="R251" s="222"/>
      <c r="S251" s="222"/>
      <c r="T251" s="223"/>
      <c r="AT251" s="224" t="s">
        <v>171</v>
      </c>
      <c r="AU251" s="224" t="s">
        <v>180</v>
      </c>
      <c r="AV251" s="12" t="s">
        <v>80</v>
      </c>
      <c r="AW251" s="12" t="s">
        <v>35</v>
      </c>
      <c r="AX251" s="12" t="s">
        <v>72</v>
      </c>
      <c r="AY251" s="224" t="s">
        <v>160</v>
      </c>
    </row>
    <row r="252" spans="2:65" s="13" customFormat="1">
      <c r="B252" s="225"/>
      <c r="C252" s="226"/>
      <c r="D252" s="212" t="s">
        <v>171</v>
      </c>
      <c r="E252" s="227" t="s">
        <v>21</v>
      </c>
      <c r="F252" s="228" t="s">
        <v>380</v>
      </c>
      <c r="G252" s="226"/>
      <c r="H252" s="229">
        <v>0.192</v>
      </c>
      <c r="I252" s="230"/>
      <c r="J252" s="226"/>
      <c r="K252" s="226"/>
      <c r="L252" s="231"/>
      <c r="M252" s="232"/>
      <c r="N252" s="233"/>
      <c r="O252" s="233"/>
      <c r="P252" s="233"/>
      <c r="Q252" s="233"/>
      <c r="R252" s="233"/>
      <c r="S252" s="233"/>
      <c r="T252" s="234"/>
      <c r="AT252" s="235" t="s">
        <v>171</v>
      </c>
      <c r="AU252" s="235" t="s">
        <v>180</v>
      </c>
      <c r="AV252" s="13" t="s">
        <v>82</v>
      </c>
      <c r="AW252" s="13" t="s">
        <v>35</v>
      </c>
      <c r="AX252" s="13" t="s">
        <v>72</v>
      </c>
      <c r="AY252" s="235" t="s">
        <v>160</v>
      </c>
    </row>
    <row r="253" spans="2:65" s="11" customFormat="1" ht="22.35" customHeight="1">
      <c r="B253" s="184"/>
      <c r="C253" s="185"/>
      <c r="D253" s="186" t="s">
        <v>71</v>
      </c>
      <c r="E253" s="198" t="s">
        <v>381</v>
      </c>
      <c r="F253" s="198" t="s">
        <v>382</v>
      </c>
      <c r="G253" s="185"/>
      <c r="H253" s="185"/>
      <c r="I253" s="188"/>
      <c r="J253" s="199">
        <f>BK253</f>
        <v>0</v>
      </c>
      <c r="K253" s="185"/>
      <c r="L253" s="190"/>
      <c r="M253" s="191"/>
      <c r="N253" s="192"/>
      <c r="O253" s="192"/>
      <c r="P253" s="193">
        <f>SUM(P254:P269)</f>
        <v>0</v>
      </c>
      <c r="Q253" s="192"/>
      <c r="R253" s="193">
        <f>SUM(R254:R269)</f>
        <v>2.6775299999999995</v>
      </c>
      <c r="S253" s="192"/>
      <c r="T253" s="194">
        <f>SUM(T254:T269)</f>
        <v>0</v>
      </c>
      <c r="AR253" s="195" t="s">
        <v>80</v>
      </c>
      <c r="AT253" s="196" t="s">
        <v>71</v>
      </c>
      <c r="AU253" s="196" t="s">
        <v>82</v>
      </c>
      <c r="AY253" s="195" t="s">
        <v>160</v>
      </c>
      <c r="BK253" s="197">
        <f>SUM(BK254:BK269)</f>
        <v>0</v>
      </c>
    </row>
    <row r="254" spans="2:65" s="1" customFormat="1" ht="34.200000000000003" customHeight="1">
      <c r="B254" s="40"/>
      <c r="C254" s="200" t="s">
        <v>383</v>
      </c>
      <c r="D254" s="200" t="s">
        <v>162</v>
      </c>
      <c r="E254" s="201" t="s">
        <v>384</v>
      </c>
      <c r="F254" s="202" t="s">
        <v>385</v>
      </c>
      <c r="G254" s="203" t="s">
        <v>386</v>
      </c>
      <c r="H254" s="204">
        <v>7</v>
      </c>
      <c r="I254" s="205"/>
      <c r="J254" s="206">
        <f>ROUND(I254*H254,2)</f>
        <v>0</v>
      </c>
      <c r="K254" s="202" t="s">
        <v>166</v>
      </c>
      <c r="L254" s="60"/>
      <c r="M254" s="207" t="s">
        <v>21</v>
      </c>
      <c r="N254" s="208" t="s">
        <v>43</v>
      </c>
      <c r="O254" s="41"/>
      <c r="P254" s="209">
        <f>O254*H254</f>
        <v>0</v>
      </c>
      <c r="Q254" s="209">
        <v>1.6979999999999999E-2</v>
      </c>
      <c r="R254" s="209">
        <f>Q254*H254</f>
        <v>0.11885999999999999</v>
      </c>
      <c r="S254" s="209">
        <v>0</v>
      </c>
      <c r="T254" s="210">
        <f>S254*H254</f>
        <v>0</v>
      </c>
      <c r="AR254" s="23" t="s">
        <v>167</v>
      </c>
      <c r="AT254" s="23" t="s">
        <v>162</v>
      </c>
      <c r="AU254" s="23" t="s">
        <v>180</v>
      </c>
      <c r="AY254" s="23" t="s">
        <v>160</v>
      </c>
      <c r="BE254" s="211">
        <f>IF(N254="základní",J254,0)</f>
        <v>0</v>
      </c>
      <c r="BF254" s="211">
        <f>IF(N254="snížená",J254,0)</f>
        <v>0</v>
      </c>
      <c r="BG254" s="211">
        <f>IF(N254="zákl. přenesená",J254,0)</f>
        <v>0</v>
      </c>
      <c r="BH254" s="211">
        <f>IF(N254="sníž. přenesená",J254,0)</f>
        <v>0</v>
      </c>
      <c r="BI254" s="211">
        <f>IF(N254="nulová",J254,0)</f>
        <v>0</v>
      </c>
      <c r="BJ254" s="23" t="s">
        <v>80</v>
      </c>
      <c r="BK254" s="211">
        <f>ROUND(I254*H254,2)</f>
        <v>0</v>
      </c>
      <c r="BL254" s="23" t="s">
        <v>167</v>
      </c>
      <c r="BM254" s="23" t="s">
        <v>387</v>
      </c>
    </row>
    <row r="255" spans="2:65" s="1" customFormat="1" ht="180">
      <c r="B255" s="40"/>
      <c r="C255" s="62"/>
      <c r="D255" s="212" t="s">
        <v>169</v>
      </c>
      <c r="E255" s="62"/>
      <c r="F255" s="213" t="s">
        <v>388</v>
      </c>
      <c r="G255" s="62"/>
      <c r="H255" s="62"/>
      <c r="I255" s="171"/>
      <c r="J255" s="62"/>
      <c r="K255" s="62"/>
      <c r="L255" s="60"/>
      <c r="M255" s="214"/>
      <c r="N255" s="41"/>
      <c r="O255" s="41"/>
      <c r="P255" s="41"/>
      <c r="Q255" s="41"/>
      <c r="R255" s="41"/>
      <c r="S255" s="41"/>
      <c r="T255" s="77"/>
      <c r="AT255" s="23" t="s">
        <v>169</v>
      </c>
      <c r="AU255" s="23" t="s">
        <v>180</v>
      </c>
    </row>
    <row r="256" spans="2:65" s="1" customFormat="1" ht="14.4" customHeight="1">
      <c r="B256" s="40"/>
      <c r="C256" s="236" t="s">
        <v>389</v>
      </c>
      <c r="D256" s="236" t="s">
        <v>212</v>
      </c>
      <c r="E256" s="237" t="s">
        <v>390</v>
      </c>
      <c r="F256" s="238" t="s">
        <v>391</v>
      </c>
      <c r="G256" s="239" t="s">
        <v>386</v>
      </c>
      <c r="H256" s="240">
        <v>1</v>
      </c>
      <c r="I256" s="241"/>
      <c r="J256" s="242">
        <f>ROUND(I256*H256,2)</f>
        <v>0</v>
      </c>
      <c r="K256" s="238" t="s">
        <v>166</v>
      </c>
      <c r="L256" s="243"/>
      <c r="M256" s="244" t="s">
        <v>21</v>
      </c>
      <c r="N256" s="245" t="s">
        <v>43</v>
      </c>
      <c r="O256" s="41"/>
      <c r="P256" s="209">
        <f>O256*H256</f>
        <v>0</v>
      </c>
      <c r="Q256" s="209">
        <v>1.34E-2</v>
      </c>
      <c r="R256" s="209">
        <f>Q256*H256</f>
        <v>1.34E-2</v>
      </c>
      <c r="S256" s="209">
        <v>0</v>
      </c>
      <c r="T256" s="210">
        <f>S256*H256</f>
        <v>0</v>
      </c>
      <c r="AR256" s="23" t="s">
        <v>215</v>
      </c>
      <c r="AT256" s="23" t="s">
        <v>212</v>
      </c>
      <c r="AU256" s="23" t="s">
        <v>180</v>
      </c>
      <c r="AY256" s="23" t="s">
        <v>160</v>
      </c>
      <c r="BE256" s="211">
        <f>IF(N256="základní",J256,0)</f>
        <v>0</v>
      </c>
      <c r="BF256" s="211">
        <f>IF(N256="snížená",J256,0)</f>
        <v>0</v>
      </c>
      <c r="BG256" s="211">
        <f>IF(N256="zákl. přenesená",J256,0)</f>
        <v>0</v>
      </c>
      <c r="BH256" s="211">
        <f>IF(N256="sníž. přenesená",J256,0)</f>
        <v>0</v>
      </c>
      <c r="BI256" s="211">
        <f>IF(N256="nulová",J256,0)</f>
        <v>0</v>
      </c>
      <c r="BJ256" s="23" t="s">
        <v>80</v>
      </c>
      <c r="BK256" s="211">
        <f>ROUND(I256*H256,2)</f>
        <v>0</v>
      </c>
      <c r="BL256" s="23" t="s">
        <v>167</v>
      </c>
      <c r="BM256" s="23" t="s">
        <v>392</v>
      </c>
    </row>
    <row r="257" spans="2:65" s="1" customFormat="1" ht="14.4" customHeight="1">
      <c r="B257" s="40"/>
      <c r="C257" s="236" t="s">
        <v>393</v>
      </c>
      <c r="D257" s="236" t="s">
        <v>212</v>
      </c>
      <c r="E257" s="237" t="s">
        <v>394</v>
      </c>
      <c r="F257" s="238" t="s">
        <v>395</v>
      </c>
      <c r="G257" s="239" t="s">
        <v>386</v>
      </c>
      <c r="H257" s="240">
        <v>4</v>
      </c>
      <c r="I257" s="241"/>
      <c r="J257" s="242">
        <f>ROUND(I257*H257,2)</f>
        <v>0</v>
      </c>
      <c r="K257" s="238" t="s">
        <v>166</v>
      </c>
      <c r="L257" s="243"/>
      <c r="M257" s="244" t="s">
        <v>21</v>
      </c>
      <c r="N257" s="245" t="s">
        <v>43</v>
      </c>
      <c r="O257" s="41"/>
      <c r="P257" s="209">
        <f>O257*H257</f>
        <v>0</v>
      </c>
      <c r="Q257" s="209">
        <v>1.37E-2</v>
      </c>
      <c r="R257" s="209">
        <f>Q257*H257</f>
        <v>5.4800000000000001E-2</v>
      </c>
      <c r="S257" s="209">
        <v>0</v>
      </c>
      <c r="T257" s="210">
        <f>S257*H257</f>
        <v>0</v>
      </c>
      <c r="AR257" s="23" t="s">
        <v>215</v>
      </c>
      <c r="AT257" s="23" t="s">
        <v>212</v>
      </c>
      <c r="AU257" s="23" t="s">
        <v>180</v>
      </c>
      <c r="AY257" s="23" t="s">
        <v>160</v>
      </c>
      <c r="BE257" s="211">
        <f>IF(N257="základní",J257,0)</f>
        <v>0</v>
      </c>
      <c r="BF257" s="211">
        <f>IF(N257="snížená",J257,0)</f>
        <v>0</v>
      </c>
      <c r="BG257" s="211">
        <f>IF(N257="zákl. přenesená",J257,0)</f>
        <v>0</v>
      </c>
      <c r="BH257" s="211">
        <f>IF(N257="sníž. přenesená",J257,0)</f>
        <v>0</v>
      </c>
      <c r="BI257" s="211">
        <f>IF(N257="nulová",J257,0)</f>
        <v>0</v>
      </c>
      <c r="BJ257" s="23" t="s">
        <v>80</v>
      </c>
      <c r="BK257" s="211">
        <f>ROUND(I257*H257,2)</f>
        <v>0</v>
      </c>
      <c r="BL257" s="23" t="s">
        <v>167</v>
      </c>
      <c r="BM257" s="23" t="s">
        <v>396</v>
      </c>
    </row>
    <row r="258" spans="2:65" s="1" customFormat="1" ht="14.4" customHeight="1">
      <c r="B258" s="40"/>
      <c r="C258" s="236" t="s">
        <v>397</v>
      </c>
      <c r="D258" s="236" t="s">
        <v>212</v>
      </c>
      <c r="E258" s="237" t="s">
        <v>398</v>
      </c>
      <c r="F258" s="238" t="s">
        <v>399</v>
      </c>
      <c r="G258" s="239" t="s">
        <v>386</v>
      </c>
      <c r="H258" s="240">
        <v>1</v>
      </c>
      <c r="I258" s="241"/>
      <c r="J258" s="242">
        <f>ROUND(I258*H258,2)</f>
        <v>0</v>
      </c>
      <c r="K258" s="238" t="s">
        <v>166</v>
      </c>
      <c r="L258" s="243"/>
      <c r="M258" s="244" t="s">
        <v>21</v>
      </c>
      <c r="N258" s="245" t="s">
        <v>43</v>
      </c>
      <c r="O258" s="41"/>
      <c r="P258" s="209">
        <f>O258*H258</f>
        <v>0</v>
      </c>
      <c r="Q258" s="209">
        <v>1.38E-2</v>
      </c>
      <c r="R258" s="209">
        <f>Q258*H258</f>
        <v>1.38E-2</v>
      </c>
      <c r="S258" s="209">
        <v>0</v>
      </c>
      <c r="T258" s="210">
        <f>S258*H258</f>
        <v>0</v>
      </c>
      <c r="AR258" s="23" t="s">
        <v>215</v>
      </c>
      <c r="AT258" s="23" t="s">
        <v>212</v>
      </c>
      <c r="AU258" s="23" t="s">
        <v>180</v>
      </c>
      <c r="AY258" s="23" t="s">
        <v>160</v>
      </c>
      <c r="BE258" s="211">
        <f>IF(N258="základní",J258,0)</f>
        <v>0</v>
      </c>
      <c r="BF258" s="211">
        <f>IF(N258="snížená",J258,0)</f>
        <v>0</v>
      </c>
      <c r="BG258" s="211">
        <f>IF(N258="zákl. přenesená",J258,0)</f>
        <v>0</v>
      </c>
      <c r="BH258" s="211">
        <f>IF(N258="sníž. přenesená",J258,0)</f>
        <v>0</v>
      </c>
      <c r="BI258" s="211">
        <f>IF(N258="nulová",J258,0)</f>
        <v>0</v>
      </c>
      <c r="BJ258" s="23" t="s">
        <v>80</v>
      </c>
      <c r="BK258" s="211">
        <f>ROUND(I258*H258,2)</f>
        <v>0</v>
      </c>
      <c r="BL258" s="23" t="s">
        <v>167</v>
      </c>
      <c r="BM258" s="23" t="s">
        <v>400</v>
      </c>
    </row>
    <row r="259" spans="2:65" s="1" customFormat="1" ht="14.4" customHeight="1">
      <c r="B259" s="40"/>
      <c r="C259" s="236" t="s">
        <v>401</v>
      </c>
      <c r="D259" s="236" t="s">
        <v>212</v>
      </c>
      <c r="E259" s="237" t="s">
        <v>402</v>
      </c>
      <c r="F259" s="238" t="s">
        <v>403</v>
      </c>
      <c r="G259" s="239" t="s">
        <v>386</v>
      </c>
      <c r="H259" s="240">
        <v>1</v>
      </c>
      <c r="I259" s="241"/>
      <c r="J259" s="242">
        <f>ROUND(I259*H259,2)</f>
        <v>0</v>
      </c>
      <c r="K259" s="238" t="s">
        <v>166</v>
      </c>
      <c r="L259" s="243"/>
      <c r="M259" s="244" t="s">
        <v>21</v>
      </c>
      <c r="N259" s="245" t="s">
        <v>43</v>
      </c>
      <c r="O259" s="41"/>
      <c r="P259" s="209">
        <f>O259*H259</f>
        <v>0</v>
      </c>
      <c r="Q259" s="209">
        <v>1.4500000000000001E-2</v>
      </c>
      <c r="R259" s="209">
        <f>Q259*H259</f>
        <v>1.4500000000000001E-2</v>
      </c>
      <c r="S259" s="209">
        <v>0</v>
      </c>
      <c r="T259" s="210">
        <f>S259*H259</f>
        <v>0</v>
      </c>
      <c r="AR259" s="23" t="s">
        <v>215</v>
      </c>
      <c r="AT259" s="23" t="s">
        <v>212</v>
      </c>
      <c r="AU259" s="23" t="s">
        <v>180</v>
      </c>
      <c r="AY259" s="23" t="s">
        <v>160</v>
      </c>
      <c r="BE259" s="211">
        <f>IF(N259="základní",J259,0)</f>
        <v>0</v>
      </c>
      <c r="BF259" s="211">
        <f>IF(N259="snížená",J259,0)</f>
        <v>0</v>
      </c>
      <c r="BG259" s="211">
        <f>IF(N259="zákl. přenesená",J259,0)</f>
        <v>0</v>
      </c>
      <c r="BH259" s="211">
        <f>IF(N259="sníž. přenesená",J259,0)</f>
        <v>0</v>
      </c>
      <c r="BI259" s="211">
        <f>IF(N259="nulová",J259,0)</f>
        <v>0</v>
      </c>
      <c r="BJ259" s="23" t="s">
        <v>80</v>
      </c>
      <c r="BK259" s="211">
        <f>ROUND(I259*H259,2)</f>
        <v>0</v>
      </c>
      <c r="BL259" s="23" t="s">
        <v>167</v>
      </c>
      <c r="BM259" s="23" t="s">
        <v>404</v>
      </c>
    </row>
    <row r="260" spans="2:65" s="1" customFormat="1" ht="34.200000000000003" customHeight="1">
      <c r="B260" s="40"/>
      <c r="C260" s="200" t="s">
        <v>405</v>
      </c>
      <c r="D260" s="200" t="s">
        <v>162</v>
      </c>
      <c r="E260" s="201" t="s">
        <v>406</v>
      </c>
      <c r="F260" s="202" t="s">
        <v>407</v>
      </c>
      <c r="G260" s="203" t="s">
        <v>386</v>
      </c>
      <c r="H260" s="204">
        <v>1</v>
      </c>
      <c r="I260" s="205"/>
      <c r="J260" s="206">
        <f>ROUND(I260*H260,2)</f>
        <v>0</v>
      </c>
      <c r="K260" s="202" t="s">
        <v>166</v>
      </c>
      <c r="L260" s="60"/>
      <c r="M260" s="207" t="s">
        <v>21</v>
      </c>
      <c r="N260" s="208" t="s">
        <v>43</v>
      </c>
      <c r="O260" s="41"/>
      <c r="P260" s="209">
        <f>O260*H260</f>
        <v>0</v>
      </c>
      <c r="Q260" s="209">
        <v>2.5420000000000002E-2</v>
      </c>
      <c r="R260" s="209">
        <f>Q260*H260</f>
        <v>2.5420000000000002E-2</v>
      </c>
      <c r="S260" s="209">
        <v>0</v>
      </c>
      <c r="T260" s="210">
        <f>S260*H260</f>
        <v>0</v>
      </c>
      <c r="AR260" s="23" t="s">
        <v>167</v>
      </c>
      <c r="AT260" s="23" t="s">
        <v>162</v>
      </c>
      <c r="AU260" s="23" t="s">
        <v>180</v>
      </c>
      <c r="AY260" s="23" t="s">
        <v>160</v>
      </c>
      <c r="BE260" s="211">
        <f>IF(N260="základní",J260,0)</f>
        <v>0</v>
      </c>
      <c r="BF260" s="211">
        <f>IF(N260="snížená",J260,0)</f>
        <v>0</v>
      </c>
      <c r="BG260" s="211">
        <f>IF(N260="zákl. přenesená",J260,0)</f>
        <v>0</v>
      </c>
      <c r="BH260" s="211">
        <f>IF(N260="sníž. přenesená",J260,0)</f>
        <v>0</v>
      </c>
      <c r="BI260" s="211">
        <f>IF(N260="nulová",J260,0)</f>
        <v>0</v>
      </c>
      <c r="BJ260" s="23" t="s">
        <v>80</v>
      </c>
      <c r="BK260" s="211">
        <f>ROUND(I260*H260,2)</f>
        <v>0</v>
      </c>
      <c r="BL260" s="23" t="s">
        <v>167</v>
      </c>
      <c r="BM260" s="23" t="s">
        <v>408</v>
      </c>
    </row>
    <row r="261" spans="2:65" s="1" customFormat="1" ht="180">
      <c r="B261" s="40"/>
      <c r="C261" s="62"/>
      <c r="D261" s="212" t="s">
        <v>169</v>
      </c>
      <c r="E261" s="62"/>
      <c r="F261" s="213" t="s">
        <v>388</v>
      </c>
      <c r="G261" s="62"/>
      <c r="H261" s="62"/>
      <c r="I261" s="171"/>
      <c r="J261" s="62"/>
      <c r="K261" s="62"/>
      <c r="L261" s="60"/>
      <c r="M261" s="214"/>
      <c r="N261" s="41"/>
      <c r="O261" s="41"/>
      <c r="P261" s="41"/>
      <c r="Q261" s="41"/>
      <c r="R261" s="41"/>
      <c r="S261" s="41"/>
      <c r="T261" s="77"/>
      <c r="AT261" s="23" t="s">
        <v>169</v>
      </c>
      <c r="AU261" s="23" t="s">
        <v>180</v>
      </c>
    </row>
    <row r="262" spans="2:65" s="1" customFormat="1" ht="34.200000000000003" customHeight="1">
      <c r="B262" s="40"/>
      <c r="C262" s="200" t="s">
        <v>409</v>
      </c>
      <c r="D262" s="200" t="s">
        <v>162</v>
      </c>
      <c r="E262" s="201" t="s">
        <v>410</v>
      </c>
      <c r="F262" s="202" t="s">
        <v>411</v>
      </c>
      <c r="G262" s="203" t="s">
        <v>386</v>
      </c>
      <c r="H262" s="204">
        <v>4</v>
      </c>
      <c r="I262" s="205"/>
      <c r="J262" s="206">
        <f>ROUND(I262*H262,2)</f>
        <v>0</v>
      </c>
      <c r="K262" s="202" t="s">
        <v>166</v>
      </c>
      <c r="L262" s="60"/>
      <c r="M262" s="207" t="s">
        <v>21</v>
      </c>
      <c r="N262" s="208" t="s">
        <v>43</v>
      </c>
      <c r="O262" s="41"/>
      <c r="P262" s="209">
        <f>O262*H262</f>
        <v>0</v>
      </c>
      <c r="Q262" s="209">
        <v>0.44169999999999998</v>
      </c>
      <c r="R262" s="209">
        <f>Q262*H262</f>
        <v>1.7667999999999999</v>
      </c>
      <c r="S262" s="209">
        <v>0</v>
      </c>
      <c r="T262" s="210">
        <f>S262*H262</f>
        <v>0</v>
      </c>
      <c r="AR262" s="23" t="s">
        <v>167</v>
      </c>
      <c r="AT262" s="23" t="s">
        <v>162</v>
      </c>
      <c r="AU262" s="23" t="s">
        <v>180</v>
      </c>
      <c r="AY262" s="23" t="s">
        <v>160</v>
      </c>
      <c r="BE262" s="211">
        <f>IF(N262="základní",J262,0)</f>
        <v>0</v>
      </c>
      <c r="BF262" s="211">
        <f>IF(N262="snížená",J262,0)</f>
        <v>0</v>
      </c>
      <c r="BG262" s="211">
        <f>IF(N262="zákl. přenesená",J262,0)</f>
        <v>0</v>
      </c>
      <c r="BH262" s="211">
        <f>IF(N262="sníž. přenesená",J262,0)</f>
        <v>0</v>
      </c>
      <c r="BI262" s="211">
        <f>IF(N262="nulová",J262,0)</f>
        <v>0</v>
      </c>
      <c r="BJ262" s="23" t="s">
        <v>80</v>
      </c>
      <c r="BK262" s="211">
        <f>ROUND(I262*H262,2)</f>
        <v>0</v>
      </c>
      <c r="BL262" s="23" t="s">
        <v>167</v>
      </c>
      <c r="BM262" s="23" t="s">
        <v>412</v>
      </c>
    </row>
    <row r="263" spans="2:65" s="1" customFormat="1" ht="120">
      <c r="B263" s="40"/>
      <c r="C263" s="62"/>
      <c r="D263" s="212" t="s">
        <v>169</v>
      </c>
      <c r="E263" s="62"/>
      <c r="F263" s="213" t="s">
        <v>413</v>
      </c>
      <c r="G263" s="62"/>
      <c r="H263" s="62"/>
      <c r="I263" s="171"/>
      <c r="J263" s="62"/>
      <c r="K263" s="62"/>
      <c r="L263" s="60"/>
      <c r="M263" s="214"/>
      <c r="N263" s="41"/>
      <c r="O263" s="41"/>
      <c r="P263" s="41"/>
      <c r="Q263" s="41"/>
      <c r="R263" s="41"/>
      <c r="S263" s="41"/>
      <c r="T263" s="77"/>
      <c r="AT263" s="23" t="s">
        <v>169</v>
      </c>
      <c r="AU263" s="23" t="s">
        <v>180</v>
      </c>
    </row>
    <row r="264" spans="2:65" s="1" customFormat="1" ht="22.8" customHeight="1">
      <c r="B264" s="40"/>
      <c r="C264" s="236" t="s">
        <v>414</v>
      </c>
      <c r="D264" s="236" t="s">
        <v>212</v>
      </c>
      <c r="E264" s="237" t="s">
        <v>415</v>
      </c>
      <c r="F264" s="238" t="s">
        <v>416</v>
      </c>
      <c r="G264" s="239" t="s">
        <v>386</v>
      </c>
      <c r="H264" s="240">
        <v>4</v>
      </c>
      <c r="I264" s="241"/>
      <c r="J264" s="242">
        <f>ROUND(I264*H264,2)</f>
        <v>0</v>
      </c>
      <c r="K264" s="238" t="s">
        <v>166</v>
      </c>
      <c r="L264" s="243"/>
      <c r="M264" s="244" t="s">
        <v>21</v>
      </c>
      <c r="N264" s="245" t="s">
        <v>43</v>
      </c>
      <c r="O264" s="41"/>
      <c r="P264" s="209">
        <f>O264*H264</f>
        <v>0</v>
      </c>
      <c r="Q264" s="209">
        <v>2.333E-2</v>
      </c>
      <c r="R264" s="209">
        <f>Q264*H264</f>
        <v>9.332E-2</v>
      </c>
      <c r="S264" s="209">
        <v>0</v>
      </c>
      <c r="T264" s="210">
        <f>S264*H264</f>
        <v>0</v>
      </c>
      <c r="AR264" s="23" t="s">
        <v>215</v>
      </c>
      <c r="AT264" s="23" t="s">
        <v>212</v>
      </c>
      <c r="AU264" s="23" t="s">
        <v>180</v>
      </c>
      <c r="AY264" s="23" t="s">
        <v>160</v>
      </c>
      <c r="BE264" s="211">
        <f>IF(N264="základní",J264,0)</f>
        <v>0</v>
      </c>
      <c r="BF264" s="211">
        <f>IF(N264="snížená",J264,0)</f>
        <v>0</v>
      </c>
      <c r="BG264" s="211">
        <f>IF(N264="zákl. přenesená",J264,0)</f>
        <v>0</v>
      </c>
      <c r="BH264" s="211">
        <f>IF(N264="sníž. přenesená",J264,0)</f>
        <v>0</v>
      </c>
      <c r="BI264" s="211">
        <f>IF(N264="nulová",J264,0)</f>
        <v>0</v>
      </c>
      <c r="BJ264" s="23" t="s">
        <v>80</v>
      </c>
      <c r="BK264" s="211">
        <f>ROUND(I264*H264,2)</f>
        <v>0</v>
      </c>
      <c r="BL264" s="23" t="s">
        <v>167</v>
      </c>
      <c r="BM264" s="23" t="s">
        <v>417</v>
      </c>
    </row>
    <row r="265" spans="2:65" s="1" customFormat="1" ht="24">
      <c r="B265" s="40"/>
      <c r="C265" s="62"/>
      <c r="D265" s="212" t="s">
        <v>217</v>
      </c>
      <c r="E265" s="62"/>
      <c r="F265" s="213" t="s">
        <v>418</v>
      </c>
      <c r="G265" s="62"/>
      <c r="H265" s="62"/>
      <c r="I265" s="171"/>
      <c r="J265" s="62"/>
      <c r="K265" s="62"/>
      <c r="L265" s="60"/>
      <c r="M265" s="214"/>
      <c r="N265" s="41"/>
      <c r="O265" s="41"/>
      <c r="P265" s="41"/>
      <c r="Q265" s="41"/>
      <c r="R265" s="41"/>
      <c r="S265" s="41"/>
      <c r="T265" s="77"/>
      <c r="AT265" s="23" t="s">
        <v>217</v>
      </c>
      <c r="AU265" s="23" t="s">
        <v>180</v>
      </c>
    </row>
    <row r="266" spans="2:65" s="1" customFormat="1" ht="34.200000000000003" customHeight="1">
      <c r="B266" s="40"/>
      <c r="C266" s="200" t="s">
        <v>419</v>
      </c>
      <c r="D266" s="200" t="s">
        <v>162</v>
      </c>
      <c r="E266" s="201" t="s">
        <v>420</v>
      </c>
      <c r="F266" s="202" t="s">
        <v>421</v>
      </c>
      <c r="G266" s="203" t="s">
        <v>386</v>
      </c>
      <c r="H266" s="204">
        <v>1</v>
      </c>
      <c r="I266" s="205"/>
      <c r="J266" s="206">
        <f>ROUND(I266*H266,2)</f>
        <v>0</v>
      </c>
      <c r="K266" s="202" t="s">
        <v>166</v>
      </c>
      <c r="L266" s="60"/>
      <c r="M266" s="207" t="s">
        <v>21</v>
      </c>
      <c r="N266" s="208" t="s">
        <v>43</v>
      </c>
      <c r="O266" s="41"/>
      <c r="P266" s="209">
        <f>O266*H266</f>
        <v>0</v>
      </c>
      <c r="Q266" s="209">
        <v>0.54769000000000001</v>
      </c>
      <c r="R266" s="209">
        <f>Q266*H266</f>
        <v>0.54769000000000001</v>
      </c>
      <c r="S266" s="209">
        <v>0</v>
      </c>
      <c r="T266" s="210">
        <f>S266*H266</f>
        <v>0</v>
      </c>
      <c r="AR266" s="23" t="s">
        <v>167</v>
      </c>
      <c r="AT266" s="23" t="s">
        <v>162</v>
      </c>
      <c r="AU266" s="23" t="s">
        <v>180</v>
      </c>
      <c r="AY266" s="23" t="s">
        <v>160</v>
      </c>
      <c r="BE266" s="211">
        <f>IF(N266="základní",J266,0)</f>
        <v>0</v>
      </c>
      <c r="BF266" s="211">
        <f>IF(N266="snížená",J266,0)</f>
        <v>0</v>
      </c>
      <c r="BG266" s="211">
        <f>IF(N266="zákl. přenesená",J266,0)</f>
        <v>0</v>
      </c>
      <c r="BH266" s="211">
        <f>IF(N266="sníž. přenesená",J266,0)</f>
        <v>0</v>
      </c>
      <c r="BI266" s="211">
        <f>IF(N266="nulová",J266,0)</f>
        <v>0</v>
      </c>
      <c r="BJ266" s="23" t="s">
        <v>80</v>
      </c>
      <c r="BK266" s="211">
        <f>ROUND(I266*H266,2)</f>
        <v>0</v>
      </c>
      <c r="BL266" s="23" t="s">
        <v>167</v>
      </c>
      <c r="BM266" s="23" t="s">
        <v>422</v>
      </c>
    </row>
    <row r="267" spans="2:65" s="1" customFormat="1" ht="120">
      <c r="B267" s="40"/>
      <c r="C267" s="62"/>
      <c r="D267" s="212" t="s">
        <v>169</v>
      </c>
      <c r="E267" s="62"/>
      <c r="F267" s="213" t="s">
        <v>413</v>
      </c>
      <c r="G267" s="62"/>
      <c r="H267" s="62"/>
      <c r="I267" s="171"/>
      <c r="J267" s="62"/>
      <c r="K267" s="62"/>
      <c r="L267" s="60"/>
      <c r="M267" s="214"/>
      <c r="N267" s="41"/>
      <c r="O267" s="41"/>
      <c r="P267" s="41"/>
      <c r="Q267" s="41"/>
      <c r="R267" s="41"/>
      <c r="S267" s="41"/>
      <c r="T267" s="77"/>
      <c r="AT267" s="23" t="s">
        <v>169</v>
      </c>
      <c r="AU267" s="23" t="s">
        <v>180</v>
      </c>
    </row>
    <row r="268" spans="2:65" s="1" customFormat="1" ht="22.8" customHeight="1">
      <c r="B268" s="40"/>
      <c r="C268" s="236" t="s">
        <v>423</v>
      </c>
      <c r="D268" s="236" t="s">
        <v>212</v>
      </c>
      <c r="E268" s="237" t="s">
        <v>424</v>
      </c>
      <c r="F268" s="238" t="s">
        <v>425</v>
      </c>
      <c r="G268" s="239" t="s">
        <v>386</v>
      </c>
      <c r="H268" s="240">
        <v>1</v>
      </c>
      <c r="I268" s="241"/>
      <c r="J268" s="242">
        <f>ROUND(I268*H268,2)</f>
        <v>0</v>
      </c>
      <c r="K268" s="238" t="s">
        <v>21</v>
      </c>
      <c r="L268" s="243"/>
      <c r="M268" s="244" t="s">
        <v>21</v>
      </c>
      <c r="N268" s="245" t="s">
        <v>43</v>
      </c>
      <c r="O268" s="41"/>
      <c r="P268" s="209">
        <f>O268*H268</f>
        <v>0</v>
      </c>
      <c r="Q268" s="209">
        <v>2.894E-2</v>
      </c>
      <c r="R268" s="209">
        <f>Q268*H268</f>
        <v>2.894E-2</v>
      </c>
      <c r="S268" s="209">
        <v>0</v>
      </c>
      <c r="T268" s="210">
        <f>S268*H268</f>
        <v>0</v>
      </c>
      <c r="AR268" s="23" t="s">
        <v>215</v>
      </c>
      <c r="AT268" s="23" t="s">
        <v>212</v>
      </c>
      <c r="AU268" s="23" t="s">
        <v>180</v>
      </c>
      <c r="AY268" s="23" t="s">
        <v>160</v>
      </c>
      <c r="BE268" s="211">
        <f>IF(N268="základní",J268,0)</f>
        <v>0</v>
      </c>
      <c r="BF268" s="211">
        <f>IF(N268="snížená",J268,0)</f>
        <v>0</v>
      </c>
      <c r="BG268" s="211">
        <f>IF(N268="zákl. přenesená",J268,0)</f>
        <v>0</v>
      </c>
      <c r="BH268" s="211">
        <f>IF(N268="sníž. přenesená",J268,0)</f>
        <v>0</v>
      </c>
      <c r="BI268" s="211">
        <f>IF(N268="nulová",J268,0)</f>
        <v>0</v>
      </c>
      <c r="BJ268" s="23" t="s">
        <v>80</v>
      </c>
      <c r="BK268" s="211">
        <f>ROUND(I268*H268,2)</f>
        <v>0</v>
      </c>
      <c r="BL268" s="23" t="s">
        <v>167</v>
      </c>
      <c r="BM268" s="23" t="s">
        <v>426</v>
      </c>
    </row>
    <row r="269" spans="2:65" s="1" customFormat="1" ht="24">
      <c r="B269" s="40"/>
      <c r="C269" s="62"/>
      <c r="D269" s="212" t="s">
        <v>217</v>
      </c>
      <c r="E269" s="62"/>
      <c r="F269" s="213" t="s">
        <v>418</v>
      </c>
      <c r="G269" s="62"/>
      <c r="H269" s="62"/>
      <c r="I269" s="171"/>
      <c r="J269" s="62"/>
      <c r="K269" s="62"/>
      <c r="L269" s="60"/>
      <c r="M269" s="214"/>
      <c r="N269" s="41"/>
      <c r="O269" s="41"/>
      <c r="P269" s="41"/>
      <c r="Q269" s="41"/>
      <c r="R269" s="41"/>
      <c r="S269" s="41"/>
      <c r="T269" s="77"/>
      <c r="AT269" s="23" t="s">
        <v>217</v>
      </c>
      <c r="AU269" s="23" t="s">
        <v>180</v>
      </c>
    </row>
    <row r="270" spans="2:65" s="11" customFormat="1" ht="29.85" customHeight="1">
      <c r="B270" s="184"/>
      <c r="C270" s="185"/>
      <c r="D270" s="186" t="s">
        <v>71</v>
      </c>
      <c r="E270" s="198" t="s">
        <v>225</v>
      </c>
      <c r="F270" s="198" t="s">
        <v>427</v>
      </c>
      <c r="G270" s="185"/>
      <c r="H270" s="185"/>
      <c r="I270" s="188"/>
      <c r="J270" s="199">
        <f>BK270</f>
        <v>0</v>
      </c>
      <c r="K270" s="185"/>
      <c r="L270" s="190"/>
      <c r="M270" s="191"/>
      <c r="N270" s="192"/>
      <c r="O270" s="192"/>
      <c r="P270" s="193">
        <f>P271+P278+P286+P323</f>
        <v>0</v>
      </c>
      <c r="Q270" s="192"/>
      <c r="R270" s="193">
        <f>R271+R278+R286+R323</f>
        <v>0.20374990000000001</v>
      </c>
      <c r="S270" s="192"/>
      <c r="T270" s="194">
        <f>T271+T278+T286+T323</f>
        <v>154.89135190000002</v>
      </c>
      <c r="AR270" s="195" t="s">
        <v>80</v>
      </c>
      <c r="AT270" s="196" t="s">
        <v>71</v>
      </c>
      <c r="AU270" s="196" t="s">
        <v>80</v>
      </c>
      <c r="AY270" s="195" t="s">
        <v>160</v>
      </c>
      <c r="BK270" s="197">
        <f>BK271+BK278+BK286+BK323</f>
        <v>0</v>
      </c>
    </row>
    <row r="271" spans="2:65" s="11" customFormat="1" ht="14.85" customHeight="1">
      <c r="B271" s="184"/>
      <c r="C271" s="185"/>
      <c r="D271" s="186" t="s">
        <v>71</v>
      </c>
      <c r="E271" s="198" t="s">
        <v>428</v>
      </c>
      <c r="F271" s="198" t="s">
        <v>429</v>
      </c>
      <c r="G271" s="185"/>
      <c r="H271" s="185"/>
      <c r="I271" s="188"/>
      <c r="J271" s="199">
        <f>BK271</f>
        <v>0</v>
      </c>
      <c r="K271" s="185"/>
      <c r="L271" s="190"/>
      <c r="M271" s="191"/>
      <c r="N271" s="192"/>
      <c r="O271" s="192"/>
      <c r="P271" s="193">
        <f>SUM(P272:P277)</f>
        <v>0</v>
      </c>
      <c r="Q271" s="192"/>
      <c r="R271" s="193">
        <f>SUM(R272:R277)</f>
        <v>4.8174999999999996E-2</v>
      </c>
      <c r="S271" s="192"/>
      <c r="T271" s="194">
        <f>SUM(T272:T277)</f>
        <v>0</v>
      </c>
      <c r="AR271" s="195" t="s">
        <v>80</v>
      </c>
      <c r="AT271" s="196" t="s">
        <v>71</v>
      </c>
      <c r="AU271" s="196" t="s">
        <v>82</v>
      </c>
      <c r="AY271" s="195" t="s">
        <v>160</v>
      </c>
      <c r="BK271" s="197">
        <f>SUM(BK272:BK277)</f>
        <v>0</v>
      </c>
    </row>
    <row r="272" spans="2:65" s="1" customFormat="1" ht="22.8" customHeight="1">
      <c r="B272" s="40"/>
      <c r="C272" s="200" t="s">
        <v>430</v>
      </c>
      <c r="D272" s="200" t="s">
        <v>162</v>
      </c>
      <c r="E272" s="201" t="s">
        <v>431</v>
      </c>
      <c r="F272" s="202" t="s">
        <v>432</v>
      </c>
      <c r="G272" s="203" t="s">
        <v>234</v>
      </c>
      <c r="H272" s="204">
        <v>177.07</v>
      </c>
      <c r="I272" s="205"/>
      <c r="J272" s="206">
        <f>ROUND(I272*H272,2)</f>
        <v>0</v>
      </c>
      <c r="K272" s="202" t="s">
        <v>166</v>
      </c>
      <c r="L272" s="60"/>
      <c r="M272" s="207" t="s">
        <v>21</v>
      </c>
      <c r="N272" s="208" t="s">
        <v>43</v>
      </c>
      <c r="O272" s="41"/>
      <c r="P272" s="209">
        <f>O272*H272</f>
        <v>0</v>
      </c>
      <c r="Q272" s="209">
        <v>1.2999999999999999E-4</v>
      </c>
      <c r="R272" s="209">
        <f>Q272*H272</f>
        <v>2.3019099999999997E-2</v>
      </c>
      <c r="S272" s="209">
        <v>0</v>
      </c>
      <c r="T272" s="210">
        <f>S272*H272</f>
        <v>0</v>
      </c>
      <c r="AR272" s="23" t="s">
        <v>167</v>
      </c>
      <c r="AT272" s="23" t="s">
        <v>162</v>
      </c>
      <c r="AU272" s="23" t="s">
        <v>180</v>
      </c>
      <c r="AY272" s="23" t="s">
        <v>160</v>
      </c>
      <c r="BE272" s="211">
        <f>IF(N272="základní",J272,0)</f>
        <v>0</v>
      </c>
      <c r="BF272" s="211">
        <f>IF(N272="snížená",J272,0)</f>
        <v>0</v>
      </c>
      <c r="BG272" s="211">
        <f>IF(N272="zákl. přenesená",J272,0)</f>
        <v>0</v>
      </c>
      <c r="BH272" s="211">
        <f>IF(N272="sníž. přenesená",J272,0)</f>
        <v>0</v>
      </c>
      <c r="BI272" s="211">
        <f>IF(N272="nulová",J272,0)</f>
        <v>0</v>
      </c>
      <c r="BJ272" s="23" t="s">
        <v>80</v>
      </c>
      <c r="BK272" s="211">
        <f>ROUND(I272*H272,2)</f>
        <v>0</v>
      </c>
      <c r="BL272" s="23" t="s">
        <v>167</v>
      </c>
      <c r="BM272" s="23" t="s">
        <v>433</v>
      </c>
    </row>
    <row r="273" spans="2:65" s="1" customFormat="1" ht="60">
      <c r="B273" s="40"/>
      <c r="C273" s="62"/>
      <c r="D273" s="212" t="s">
        <v>169</v>
      </c>
      <c r="E273" s="62"/>
      <c r="F273" s="213" t="s">
        <v>434</v>
      </c>
      <c r="G273" s="62"/>
      <c r="H273" s="62"/>
      <c r="I273" s="171"/>
      <c r="J273" s="62"/>
      <c r="K273" s="62"/>
      <c r="L273" s="60"/>
      <c r="M273" s="214"/>
      <c r="N273" s="41"/>
      <c r="O273" s="41"/>
      <c r="P273" s="41"/>
      <c r="Q273" s="41"/>
      <c r="R273" s="41"/>
      <c r="S273" s="41"/>
      <c r="T273" s="77"/>
      <c r="AT273" s="23" t="s">
        <v>169</v>
      </c>
      <c r="AU273" s="23" t="s">
        <v>180</v>
      </c>
    </row>
    <row r="274" spans="2:65" s="13" customFormat="1">
      <c r="B274" s="225"/>
      <c r="C274" s="226"/>
      <c r="D274" s="212" t="s">
        <v>171</v>
      </c>
      <c r="E274" s="227" t="s">
        <v>21</v>
      </c>
      <c r="F274" s="228" t="s">
        <v>435</v>
      </c>
      <c r="G274" s="226"/>
      <c r="H274" s="229">
        <v>177.07</v>
      </c>
      <c r="I274" s="230"/>
      <c r="J274" s="226"/>
      <c r="K274" s="226"/>
      <c r="L274" s="231"/>
      <c r="M274" s="232"/>
      <c r="N274" s="233"/>
      <c r="O274" s="233"/>
      <c r="P274" s="233"/>
      <c r="Q274" s="233"/>
      <c r="R274" s="233"/>
      <c r="S274" s="233"/>
      <c r="T274" s="234"/>
      <c r="AT274" s="235" t="s">
        <v>171</v>
      </c>
      <c r="AU274" s="235" t="s">
        <v>180</v>
      </c>
      <c r="AV274" s="13" t="s">
        <v>82</v>
      </c>
      <c r="AW274" s="13" t="s">
        <v>35</v>
      </c>
      <c r="AX274" s="13" t="s">
        <v>72</v>
      </c>
      <c r="AY274" s="235" t="s">
        <v>160</v>
      </c>
    </row>
    <row r="275" spans="2:65" s="1" customFormat="1" ht="34.200000000000003" customHeight="1">
      <c r="B275" s="40"/>
      <c r="C275" s="200" t="s">
        <v>436</v>
      </c>
      <c r="D275" s="200" t="s">
        <v>162</v>
      </c>
      <c r="E275" s="201" t="s">
        <v>437</v>
      </c>
      <c r="F275" s="202" t="s">
        <v>438</v>
      </c>
      <c r="G275" s="203" t="s">
        <v>234</v>
      </c>
      <c r="H275" s="204">
        <v>119.79</v>
      </c>
      <c r="I275" s="205"/>
      <c r="J275" s="206">
        <f>ROUND(I275*H275,2)</f>
        <v>0</v>
      </c>
      <c r="K275" s="202" t="s">
        <v>166</v>
      </c>
      <c r="L275" s="60"/>
      <c r="M275" s="207" t="s">
        <v>21</v>
      </c>
      <c r="N275" s="208" t="s">
        <v>43</v>
      </c>
      <c r="O275" s="41"/>
      <c r="P275" s="209">
        <f>O275*H275</f>
        <v>0</v>
      </c>
      <c r="Q275" s="209">
        <v>2.1000000000000001E-4</v>
      </c>
      <c r="R275" s="209">
        <f>Q275*H275</f>
        <v>2.5155900000000002E-2</v>
      </c>
      <c r="S275" s="209">
        <v>0</v>
      </c>
      <c r="T275" s="210">
        <f>S275*H275</f>
        <v>0</v>
      </c>
      <c r="AR275" s="23" t="s">
        <v>167</v>
      </c>
      <c r="AT275" s="23" t="s">
        <v>162</v>
      </c>
      <c r="AU275" s="23" t="s">
        <v>180</v>
      </c>
      <c r="AY275" s="23" t="s">
        <v>160</v>
      </c>
      <c r="BE275" s="211">
        <f>IF(N275="základní",J275,0)</f>
        <v>0</v>
      </c>
      <c r="BF275" s="211">
        <f>IF(N275="snížená",J275,0)</f>
        <v>0</v>
      </c>
      <c r="BG275" s="211">
        <f>IF(N275="zákl. přenesená",J275,0)</f>
        <v>0</v>
      </c>
      <c r="BH275" s="211">
        <f>IF(N275="sníž. přenesená",J275,0)</f>
        <v>0</v>
      </c>
      <c r="BI275" s="211">
        <f>IF(N275="nulová",J275,0)</f>
        <v>0</v>
      </c>
      <c r="BJ275" s="23" t="s">
        <v>80</v>
      </c>
      <c r="BK275" s="211">
        <f>ROUND(I275*H275,2)</f>
        <v>0</v>
      </c>
      <c r="BL275" s="23" t="s">
        <v>167</v>
      </c>
      <c r="BM275" s="23" t="s">
        <v>439</v>
      </c>
    </row>
    <row r="276" spans="2:65" s="1" customFormat="1" ht="60">
      <c r="B276" s="40"/>
      <c r="C276" s="62"/>
      <c r="D276" s="212" t="s">
        <v>169</v>
      </c>
      <c r="E276" s="62"/>
      <c r="F276" s="213" t="s">
        <v>434</v>
      </c>
      <c r="G276" s="62"/>
      <c r="H276" s="62"/>
      <c r="I276" s="171"/>
      <c r="J276" s="62"/>
      <c r="K276" s="62"/>
      <c r="L276" s="60"/>
      <c r="M276" s="214"/>
      <c r="N276" s="41"/>
      <c r="O276" s="41"/>
      <c r="P276" s="41"/>
      <c r="Q276" s="41"/>
      <c r="R276" s="41"/>
      <c r="S276" s="41"/>
      <c r="T276" s="77"/>
      <c r="AT276" s="23" t="s">
        <v>169</v>
      </c>
      <c r="AU276" s="23" t="s">
        <v>180</v>
      </c>
    </row>
    <row r="277" spans="2:65" s="13" customFormat="1">
      <c r="B277" s="225"/>
      <c r="C277" s="226"/>
      <c r="D277" s="212" t="s">
        <v>171</v>
      </c>
      <c r="E277" s="227" t="s">
        <v>21</v>
      </c>
      <c r="F277" s="228" t="s">
        <v>440</v>
      </c>
      <c r="G277" s="226"/>
      <c r="H277" s="229">
        <v>119.79</v>
      </c>
      <c r="I277" s="230"/>
      <c r="J277" s="226"/>
      <c r="K277" s="226"/>
      <c r="L277" s="231"/>
      <c r="M277" s="232"/>
      <c r="N277" s="233"/>
      <c r="O277" s="233"/>
      <c r="P277" s="233"/>
      <c r="Q277" s="233"/>
      <c r="R277" s="233"/>
      <c r="S277" s="233"/>
      <c r="T277" s="234"/>
      <c r="AT277" s="235" t="s">
        <v>171</v>
      </c>
      <c r="AU277" s="235" t="s">
        <v>180</v>
      </c>
      <c r="AV277" s="13" t="s">
        <v>82</v>
      </c>
      <c r="AW277" s="13" t="s">
        <v>35</v>
      </c>
      <c r="AX277" s="13" t="s">
        <v>72</v>
      </c>
      <c r="AY277" s="235" t="s">
        <v>160</v>
      </c>
    </row>
    <row r="278" spans="2:65" s="11" customFormat="1" ht="22.35" customHeight="1">
      <c r="B278" s="184"/>
      <c r="C278" s="185"/>
      <c r="D278" s="186" t="s">
        <v>71</v>
      </c>
      <c r="E278" s="198" t="s">
        <v>441</v>
      </c>
      <c r="F278" s="198" t="s">
        <v>442</v>
      </c>
      <c r="G278" s="185"/>
      <c r="H278" s="185"/>
      <c r="I278" s="188"/>
      <c r="J278" s="199">
        <f>BK278</f>
        <v>0</v>
      </c>
      <c r="K278" s="185"/>
      <c r="L278" s="190"/>
      <c r="M278" s="191"/>
      <c r="N278" s="192"/>
      <c r="O278" s="192"/>
      <c r="P278" s="193">
        <f>SUM(P279:P285)</f>
        <v>0</v>
      </c>
      <c r="Q278" s="192"/>
      <c r="R278" s="193">
        <f>SUM(R279:R285)</f>
        <v>0.15222940000000001</v>
      </c>
      <c r="S278" s="192"/>
      <c r="T278" s="194">
        <f>SUM(T279:T285)</f>
        <v>0</v>
      </c>
      <c r="AR278" s="195" t="s">
        <v>80</v>
      </c>
      <c r="AT278" s="196" t="s">
        <v>71</v>
      </c>
      <c r="AU278" s="196" t="s">
        <v>82</v>
      </c>
      <c r="AY278" s="195" t="s">
        <v>160</v>
      </c>
      <c r="BK278" s="197">
        <f>SUM(BK279:BK285)</f>
        <v>0</v>
      </c>
    </row>
    <row r="279" spans="2:65" s="1" customFormat="1" ht="34.200000000000003" customHeight="1">
      <c r="B279" s="40"/>
      <c r="C279" s="200" t="s">
        <v>443</v>
      </c>
      <c r="D279" s="200" t="s">
        <v>162</v>
      </c>
      <c r="E279" s="201" t="s">
        <v>444</v>
      </c>
      <c r="F279" s="202" t="s">
        <v>445</v>
      </c>
      <c r="G279" s="203" t="s">
        <v>386</v>
      </c>
      <c r="H279" s="204">
        <v>6</v>
      </c>
      <c r="I279" s="205"/>
      <c r="J279" s="206">
        <f>ROUND(I279*H279,2)</f>
        <v>0</v>
      </c>
      <c r="K279" s="202" t="s">
        <v>166</v>
      </c>
      <c r="L279" s="60"/>
      <c r="M279" s="207" t="s">
        <v>21</v>
      </c>
      <c r="N279" s="208" t="s">
        <v>43</v>
      </c>
      <c r="O279" s="41"/>
      <c r="P279" s="209">
        <f>O279*H279</f>
        <v>0</v>
      </c>
      <c r="Q279" s="209">
        <v>4.6800000000000001E-3</v>
      </c>
      <c r="R279" s="209">
        <f>Q279*H279</f>
        <v>2.8080000000000001E-2</v>
      </c>
      <c r="S279" s="209">
        <v>0</v>
      </c>
      <c r="T279" s="210">
        <f>S279*H279</f>
        <v>0</v>
      </c>
      <c r="AR279" s="23" t="s">
        <v>167</v>
      </c>
      <c r="AT279" s="23" t="s">
        <v>162</v>
      </c>
      <c r="AU279" s="23" t="s">
        <v>180</v>
      </c>
      <c r="AY279" s="23" t="s">
        <v>160</v>
      </c>
      <c r="BE279" s="211">
        <f>IF(N279="základní",J279,0)</f>
        <v>0</v>
      </c>
      <c r="BF279" s="211">
        <f>IF(N279="snížená",J279,0)</f>
        <v>0</v>
      </c>
      <c r="BG279" s="211">
        <f>IF(N279="zákl. přenesená",J279,0)</f>
        <v>0</v>
      </c>
      <c r="BH279" s="211">
        <f>IF(N279="sníž. přenesená",J279,0)</f>
        <v>0</v>
      </c>
      <c r="BI279" s="211">
        <f>IF(N279="nulová",J279,0)</f>
        <v>0</v>
      </c>
      <c r="BJ279" s="23" t="s">
        <v>80</v>
      </c>
      <c r="BK279" s="211">
        <f>ROUND(I279*H279,2)</f>
        <v>0</v>
      </c>
      <c r="BL279" s="23" t="s">
        <v>167</v>
      </c>
      <c r="BM279" s="23" t="s">
        <v>446</v>
      </c>
    </row>
    <row r="280" spans="2:65" s="1" customFormat="1" ht="84">
      <c r="B280" s="40"/>
      <c r="C280" s="62"/>
      <c r="D280" s="212" t="s">
        <v>169</v>
      </c>
      <c r="E280" s="62"/>
      <c r="F280" s="213" t="s">
        <v>447</v>
      </c>
      <c r="G280" s="62"/>
      <c r="H280" s="62"/>
      <c r="I280" s="171"/>
      <c r="J280" s="62"/>
      <c r="K280" s="62"/>
      <c r="L280" s="60"/>
      <c r="M280" s="214"/>
      <c r="N280" s="41"/>
      <c r="O280" s="41"/>
      <c r="P280" s="41"/>
      <c r="Q280" s="41"/>
      <c r="R280" s="41"/>
      <c r="S280" s="41"/>
      <c r="T280" s="77"/>
      <c r="AT280" s="23" t="s">
        <v>169</v>
      </c>
      <c r="AU280" s="23" t="s">
        <v>180</v>
      </c>
    </row>
    <row r="281" spans="2:65" s="13" customFormat="1">
      <c r="B281" s="225"/>
      <c r="C281" s="226"/>
      <c r="D281" s="212" t="s">
        <v>171</v>
      </c>
      <c r="E281" s="227" t="s">
        <v>21</v>
      </c>
      <c r="F281" s="228" t="s">
        <v>448</v>
      </c>
      <c r="G281" s="226"/>
      <c r="H281" s="229">
        <v>6</v>
      </c>
      <c r="I281" s="230"/>
      <c r="J281" s="226"/>
      <c r="K281" s="226"/>
      <c r="L281" s="231"/>
      <c r="M281" s="232"/>
      <c r="N281" s="233"/>
      <c r="O281" s="233"/>
      <c r="P281" s="233"/>
      <c r="Q281" s="233"/>
      <c r="R281" s="233"/>
      <c r="S281" s="233"/>
      <c r="T281" s="234"/>
      <c r="AT281" s="235" t="s">
        <v>171</v>
      </c>
      <c r="AU281" s="235" t="s">
        <v>180</v>
      </c>
      <c r="AV281" s="13" t="s">
        <v>82</v>
      </c>
      <c r="AW281" s="13" t="s">
        <v>35</v>
      </c>
      <c r="AX281" s="13" t="s">
        <v>72</v>
      </c>
      <c r="AY281" s="235" t="s">
        <v>160</v>
      </c>
    </row>
    <row r="282" spans="2:65" s="1" customFormat="1" ht="14.4" customHeight="1">
      <c r="B282" s="40"/>
      <c r="C282" s="236" t="s">
        <v>449</v>
      </c>
      <c r="D282" s="236" t="s">
        <v>212</v>
      </c>
      <c r="E282" s="237" t="s">
        <v>450</v>
      </c>
      <c r="F282" s="238" t="s">
        <v>451</v>
      </c>
      <c r="G282" s="239" t="s">
        <v>452</v>
      </c>
      <c r="H282" s="240">
        <v>112.27500000000001</v>
      </c>
      <c r="I282" s="241"/>
      <c r="J282" s="242">
        <f>ROUND(I282*H282,2)</f>
        <v>0</v>
      </c>
      <c r="K282" s="238" t="s">
        <v>21</v>
      </c>
      <c r="L282" s="243"/>
      <c r="M282" s="244" t="s">
        <v>21</v>
      </c>
      <c r="N282" s="245" t="s">
        <v>43</v>
      </c>
      <c r="O282" s="41"/>
      <c r="P282" s="209">
        <f>O282*H282</f>
        <v>0</v>
      </c>
      <c r="Q282" s="209">
        <v>1E-3</v>
      </c>
      <c r="R282" s="209">
        <f>Q282*H282</f>
        <v>0.11227500000000001</v>
      </c>
      <c r="S282" s="209">
        <v>0</v>
      </c>
      <c r="T282" s="210">
        <f>S282*H282</f>
        <v>0</v>
      </c>
      <c r="AR282" s="23" t="s">
        <v>215</v>
      </c>
      <c r="AT282" s="23" t="s">
        <v>212</v>
      </c>
      <c r="AU282" s="23" t="s">
        <v>180</v>
      </c>
      <c r="AY282" s="23" t="s">
        <v>160</v>
      </c>
      <c r="BE282" s="211">
        <f>IF(N282="základní",J282,0)</f>
        <v>0</v>
      </c>
      <c r="BF282" s="211">
        <f>IF(N282="snížená",J282,0)</f>
        <v>0</v>
      </c>
      <c r="BG282" s="211">
        <f>IF(N282="zákl. přenesená",J282,0)</f>
        <v>0</v>
      </c>
      <c r="BH282" s="211">
        <f>IF(N282="sníž. přenesená",J282,0)</f>
        <v>0</v>
      </c>
      <c r="BI282" s="211">
        <f>IF(N282="nulová",J282,0)</f>
        <v>0</v>
      </c>
      <c r="BJ282" s="23" t="s">
        <v>80</v>
      </c>
      <c r="BK282" s="211">
        <f>ROUND(I282*H282,2)</f>
        <v>0</v>
      </c>
      <c r="BL282" s="23" t="s">
        <v>167</v>
      </c>
      <c r="BM282" s="23" t="s">
        <v>453</v>
      </c>
    </row>
    <row r="283" spans="2:65" s="13" customFormat="1" ht="24">
      <c r="B283" s="225"/>
      <c r="C283" s="226"/>
      <c r="D283" s="212" t="s">
        <v>171</v>
      </c>
      <c r="E283" s="227" t="s">
        <v>21</v>
      </c>
      <c r="F283" s="228" t="s">
        <v>454</v>
      </c>
      <c r="G283" s="226"/>
      <c r="H283" s="229">
        <v>112.27500000000001</v>
      </c>
      <c r="I283" s="230"/>
      <c r="J283" s="226"/>
      <c r="K283" s="226"/>
      <c r="L283" s="231"/>
      <c r="M283" s="232"/>
      <c r="N283" s="233"/>
      <c r="O283" s="233"/>
      <c r="P283" s="233"/>
      <c r="Q283" s="233"/>
      <c r="R283" s="233"/>
      <c r="S283" s="233"/>
      <c r="T283" s="234"/>
      <c r="AT283" s="235" t="s">
        <v>171</v>
      </c>
      <c r="AU283" s="235" t="s">
        <v>180</v>
      </c>
      <c r="AV283" s="13" t="s">
        <v>82</v>
      </c>
      <c r="AW283" s="13" t="s">
        <v>35</v>
      </c>
      <c r="AX283" s="13" t="s">
        <v>72</v>
      </c>
      <c r="AY283" s="235" t="s">
        <v>160</v>
      </c>
    </row>
    <row r="284" spans="2:65" s="1" customFormat="1" ht="22.8" customHeight="1">
      <c r="B284" s="40"/>
      <c r="C284" s="200" t="s">
        <v>455</v>
      </c>
      <c r="D284" s="200" t="s">
        <v>162</v>
      </c>
      <c r="E284" s="201" t="s">
        <v>456</v>
      </c>
      <c r="F284" s="202" t="s">
        <v>457</v>
      </c>
      <c r="G284" s="203" t="s">
        <v>234</v>
      </c>
      <c r="H284" s="204">
        <v>296.86</v>
      </c>
      <c r="I284" s="205"/>
      <c r="J284" s="206">
        <f>ROUND(I284*H284,2)</f>
        <v>0</v>
      </c>
      <c r="K284" s="202" t="s">
        <v>166</v>
      </c>
      <c r="L284" s="60"/>
      <c r="M284" s="207" t="s">
        <v>21</v>
      </c>
      <c r="N284" s="208" t="s">
        <v>43</v>
      </c>
      <c r="O284" s="41"/>
      <c r="P284" s="209">
        <f>O284*H284</f>
        <v>0</v>
      </c>
      <c r="Q284" s="209">
        <v>4.0000000000000003E-5</v>
      </c>
      <c r="R284" s="209">
        <f>Q284*H284</f>
        <v>1.1874400000000002E-2</v>
      </c>
      <c r="S284" s="209">
        <v>0</v>
      </c>
      <c r="T284" s="210">
        <f>S284*H284</f>
        <v>0</v>
      </c>
      <c r="AR284" s="23" t="s">
        <v>167</v>
      </c>
      <c r="AT284" s="23" t="s">
        <v>162</v>
      </c>
      <c r="AU284" s="23" t="s">
        <v>180</v>
      </c>
      <c r="AY284" s="23" t="s">
        <v>160</v>
      </c>
      <c r="BE284" s="211">
        <f>IF(N284="základní",J284,0)</f>
        <v>0</v>
      </c>
      <c r="BF284" s="211">
        <f>IF(N284="snížená",J284,0)</f>
        <v>0</v>
      </c>
      <c r="BG284" s="211">
        <f>IF(N284="zákl. přenesená",J284,0)</f>
        <v>0</v>
      </c>
      <c r="BH284" s="211">
        <f>IF(N284="sníž. přenesená",J284,0)</f>
        <v>0</v>
      </c>
      <c r="BI284" s="211">
        <f>IF(N284="nulová",J284,0)</f>
        <v>0</v>
      </c>
      <c r="BJ284" s="23" t="s">
        <v>80</v>
      </c>
      <c r="BK284" s="211">
        <f>ROUND(I284*H284,2)</f>
        <v>0</v>
      </c>
      <c r="BL284" s="23" t="s">
        <v>167</v>
      </c>
      <c r="BM284" s="23" t="s">
        <v>458</v>
      </c>
    </row>
    <row r="285" spans="2:65" s="1" customFormat="1" ht="240">
      <c r="B285" s="40"/>
      <c r="C285" s="62"/>
      <c r="D285" s="212" t="s">
        <v>169</v>
      </c>
      <c r="E285" s="62"/>
      <c r="F285" s="213" t="s">
        <v>459</v>
      </c>
      <c r="G285" s="62"/>
      <c r="H285" s="62"/>
      <c r="I285" s="171"/>
      <c r="J285" s="62"/>
      <c r="K285" s="62"/>
      <c r="L285" s="60"/>
      <c r="M285" s="214"/>
      <c r="N285" s="41"/>
      <c r="O285" s="41"/>
      <c r="P285" s="41"/>
      <c r="Q285" s="41"/>
      <c r="R285" s="41"/>
      <c r="S285" s="41"/>
      <c r="T285" s="77"/>
      <c r="AT285" s="23" t="s">
        <v>169</v>
      </c>
      <c r="AU285" s="23" t="s">
        <v>180</v>
      </c>
    </row>
    <row r="286" spans="2:65" s="11" customFormat="1" ht="22.35" customHeight="1">
      <c r="B286" s="184"/>
      <c r="C286" s="185"/>
      <c r="D286" s="186" t="s">
        <v>71</v>
      </c>
      <c r="E286" s="198" t="s">
        <v>460</v>
      </c>
      <c r="F286" s="198" t="s">
        <v>461</v>
      </c>
      <c r="G286" s="185"/>
      <c r="H286" s="185"/>
      <c r="I286" s="188"/>
      <c r="J286" s="199">
        <f>BK286</f>
        <v>0</v>
      </c>
      <c r="K286" s="185"/>
      <c r="L286" s="190"/>
      <c r="M286" s="191"/>
      <c r="N286" s="192"/>
      <c r="O286" s="192"/>
      <c r="P286" s="193">
        <f>SUM(P287:P322)</f>
        <v>0</v>
      </c>
      <c r="Q286" s="192"/>
      <c r="R286" s="193">
        <f>SUM(R287:R322)</f>
        <v>0</v>
      </c>
      <c r="S286" s="192"/>
      <c r="T286" s="194">
        <f>SUM(T287:T322)</f>
        <v>115.69987590000004</v>
      </c>
      <c r="AR286" s="195" t="s">
        <v>80</v>
      </c>
      <c r="AT286" s="196" t="s">
        <v>71</v>
      </c>
      <c r="AU286" s="196" t="s">
        <v>82</v>
      </c>
      <c r="AY286" s="195" t="s">
        <v>160</v>
      </c>
      <c r="BK286" s="197">
        <f>SUM(BK287:BK322)</f>
        <v>0</v>
      </c>
    </row>
    <row r="287" spans="2:65" s="1" customFormat="1" ht="34.200000000000003" customHeight="1">
      <c r="B287" s="40"/>
      <c r="C287" s="200" t="s">
        <v>462</v>
      </c>
      <c r="D287" s="200" t="s">
        <v>162</v>
      </c>
      <c r="E287" s="201" t="s">
        <v>463</v>
      </c>
      <c r="F287" s="202" t="s">
        <v>464</v>
      </c>
      <c r="G287" s="203" t="s">
        <v>234</v>
      </c>
      <c r="H287" s="204">
        <v>3.3359999999999999</v>
      </c>
      <c r="I287" s="205"/>
      <c r="J287" s="206">
        <f>ROUND(I287*H287,2)</f>
        <v>0</v>
      </c>
      <c r="K287" s="202" t="s">
        <v>166</v>
      </c>
      <c r="L287" s="60"/>
      <c r="M287" s="207" t="s">
        <v>21</v>
      </c>
      <c r="N287" s="208" t="s">
        <v>43</v>
      </c>
      <c r="O287" s="41"/>
      <c r="P287" s="209">
        <f>O287*H287</f>
        <v>0</v>
      </c>
      <c r="Q287" s="209">
        <v>0</v>
      </c>
      <c r="R287" s="209">
        <f>Q287*H287</f>
        <v>0</v>
      </c>
      <c r="S287" s="209">
        <v>0.13100000000000001</v>
      </c>
      <c r="T287" s="210">
        <f>S287*H287</f>
        <v>0.43701600000000002</v>
      </c>
      <c r="AR287" s="23" t="s">
        <v>167</v>
      </c>
      <c r="AT287" s="23" t="s">
        <v>162</v>
      </c>
      <c r="AU287" s="23" t="s">
        <v>180</v>
      </c>
      <c r="AY287" s="23" t="s">
        <v>160</v>
      </c>
      <c r="BE287" s="211">
        <f>IF(N287="základní",J287,0)</f>
        <v>0</v>
      </c>
      <c r="BF287" s="211">
        <f>IF(N287="snížená",J287,0)</f>
        <v>0</v>
      </c>
      <c r="BG287" s="211">
        <f>IF(N287="zákl. přenesená",J287,0)</f>
        <v>0</v>
      </c>
      <c r="BH287" s="211">
        <f>IF(N287="sníž. přenesená",J287,0)</f>
        <v>0</v>
      </c>
      <c r="BI287" s="211">
        <f>IF(N287="nulová",J287,0)</f>
        <v>0</v>
      </c>
      <c r="BJ287" s="23" t="s">
        <v>80</v>
      </c>
      <c r="BK287" s="211">
        <f>ROUND(I287*H287,2)</f>
        <v>0</v>
      </c>
      <c r="BL287" s="23" t="s">
        <v>167</v>
      </c>
      <c r="BM287" s="23" t="s">
        <v>465</v>
      </c>
    </row>
    <row r="288" spans="2:65" s="13" customFormat="1">
      <c r="B288" s="225"/>
      <c r="C288" s="226"/>
      <c r="D288" s="212" t="s">
        <v>171</v>
      </c>
      <c r="E288" s="227" t="s">
        <v>21</v>
      </c>
      <c r="F288" s="228" t="s">
        <v>466</v>
      </c>
      <c r="G288" s="226"/>
      <c r="H288" s="229">
        <v>3.3359999999999999</v>
      </c>
      <c r="I288" s="230"/>
      <c r="J288" s="226"/>
      <c r="K288" s="226"/>
      <c r="L288" s="231"/>
      <c r="M288" s="232"/>
      <c r="N288" s="233"/>
      <c r="O288" s="233"/>
      <c r="P288" s="233"/>
      <c r="Q288" s="233"/>
      <c r="R288" s="233"/>
      <c r="S288" s="233"/>
      <c r="T288" s="234"/>
      <c r="AT288" s="235" t="s">
        <v>171</v>
      </c>
      <c r="AU288" s="235" t="s">
        <v>180</v>
      </c>
      <c r="AV288" s="13" t="s">
        <v>82</v>
      </c>
      <c r="AW288" s="13" t="s">
        <v>35</v>
      </c>
      <c r="AX288" s="13" t="s">
        <v>72</v>
      </c>
      <c r="AY288" s="235" t="s">
        <v>160</v>
      </c>
    </row>
    <row r="289" spans="2:65" s="1" customFormat="1" ht="34.200000000000003" customHeight="1">
      <c r="B289" s="40"/>
      <c r="C289" s="200" t="s">
        <v>467</v>
      </c>
      <c r="D289" s="200" t="s">
        <v>162</v>
      </c>
      <c r="E289" s="201" t="s">
        <v>468</v>
      </c>
      <c r="F289" s="202" t="s">
        <v>469</v>
      </c>
      <c r="G289" s="203" t="s">
        <v>234</v>
      </c>
      <c r="H289" s="204">
        <v>29.004000000000001</v>
      </c>
      <c r="I289" s="205"/>
      <c r="J289" s="206">
        <f>ROUND(I289*H289,2)</f>
        <v>0</v>
      </c>
      <c r="K289" s="202" t="s">
        <v>166</v>
      </c>
      <c r="L289" s="60"/>
      <c r="M289" s="207" t="s">
        <v>21</v>
      </c>
      <c r="N289" s="208" t="s">
        <v>43</v>
      </c>
      <c r="O289" s="41"/>
      <c r="P289" s="209">
        <f>O289*H289</f>
        <v>0</v>
      </c>
      <c r="Q289" s="209">
        <v>0</v>
      </c>
      <c r="R289" s="209">
        <f>Q289*H289</f>
        <v>0</v>
      </c>
      <c r="S289" s="209">
        <v>0.26100000000000001</v>
      </c>
      <c r="T289" s="210">
        <f>S289*H289</f>
        <v>7.5700440000000002</v>
      </c>
      <c r="AR289" s="23" t="s">
        <v>167</v>
      </c>
      <c r="AT289" s="23" t="s">
        <v>162</v>
      </c>
      <c r="AU289" s="23" t="s">
        <v>180</v>
      </c>
      <c r="AY289" s="23" t="s">
        <v>160</v>
      </c>
      <c r="BE289" s="211">
        <f>IF(N289="základní",J289,0)</f>
        <v>0</v>
      </c>
      <c r="BF289" s="211">
        <f>IF(N289="snížená",J289,0)</f>
        <v>0</v>
      </c>
      <c r="BG289" s="211">
        <f>IF(N289="zákl. přenesená",J289,0)</f>
        <v>0</v>
      </c>
      <c r="BH289" s="211">
        <f>IF(N289="sníž. přenesená",J289,0)</f>
        <v>0</v>
      </c>
      <c r="BI289" s="211">
        <f>IF(N289="nulová",J289,0)</f>
        <v>0</v>
      </c>
      <c r="BJ289" s="23" t="s">
        <v>80</v>
      </c>
      <c r="BK289" s="211">
        <f>ROUND(I289*H289,2)</f>
        <v>0</v>
      </c>
      <c r="BL289" s="23" t="s">
        <v>167</v>
      </c>
      <c r="BM289" s="23" t="s">
        <v>470</v>
      </c>
    </row>
    <row r="290" spans="2:65" s="13" customFormat="1">
      <c r="B290" s="225"/>
      <c r="C290" s="226"/>
      <c r="D290" s="212" t="s">
        <v>171</v>
      </c>
      <c r="E290" s="227" t="s">
        <v>21</v>
      </c>
      <c r="F290" s="228" t="s">
        <v>471</v>
      </c>
      <c r="G290" s="226"/>
      <c r="H290" s="229">
        <v>29.004000000000001</v>
      </c>
      <c r="I290" s="230"/>
      <c r="J290" s="226"/>
      <c r="K290" s="226"/>
      <c r="L290" s="231"/>
      <c r="M290" s="232"/>
      <c r="N290" s="233"/>
      <c r="O290" s="233"/>
      <c r="P290" s="233"/>
      <c r="Q290" s="233"/>
      <c r="R290" s="233"/>
      <c r="S290" s="233"/>
      <c r="T290" s="234"/>
      <c r="AT290" s="235" t="s">
        <v>171</v>
      </c>
      <c r="AU290" s="235" t="s">
        <v>180</v>
      </c>
      <c r="AV290" s="13" t="s">
        <v>82</v>
      </c>
      <c r="AW290" s="13" t="s">
        <v>35</v>
      </c>
      <c r="AX290" s="13" t="s">
        <v>72</v>
      </c>
      <c r="AY290" s="235" t="s">
        <v>160</v>
      </c>
    </row>
    <row r="291" spans="2:65" s="1" customFormat="1" ht="14.4" customHeight="1">
      <c r="B291" s="40"/>
      <c r="C291" s="200" t="s">
        <v>472</v>
      </c>
      <c r="D291" s="200" t="s">
        <v>162</v>
      </c>
      <c r="E291" s="201" t="s">
        <v>473</v>
      </c>
      <c r="F291" s="202" t="s">
        <v>474</v>
      </c>
      <c r="G291" s="203" t="s">
        <v>165</v>
      </c>
      <c r="H291" s="204">
        <v>0.189</v>
      </c>
      <c r="I291" s="205"/>
      <c r="J291" s="206">
        <f>ROUND(I291*H291,2)</f>
        <v>0</v>
      </c>
      <c r="K291" s="202" t="s">
        <v>166</v>
      </c>
      <c r="L291" s="60"/>
      <c r="M291" s="207" t="s">
        <v>21</v>
      </c>
      <c r="N291" s="208" t="s">
        <v>43</v>
      </c>
      <c r="O291" s="41"/>
      <c r="P291" s="209">
        <f>O291*H291</f>
        <v>0</v>
      </c>
      <c r="Q291" s="209">
        <v>0</v>
      </c>
      <c r="R291" s="209">
        <f>Q291*H291</f>
        <v>0</v>
      </c>
      <c r="S291" s="209">
        <v>2.2000000000000002</v>
      </c>
      <c r="T291" s="210">
        <f>S291*H291</f>
        <v>0.41580000000000006</v>
      </c>
      <c r="AR291" s="23" t="s">
        <v>167</v>
      </c>
      <c r="AT291" s="23" t="s">
        <v>162</v>
      </c>
      <c r="AU291" s="23" t="s">
        <v>180</v>
      </c>
      <c r="AY291" s="23" t="s">
        <v>160</v>
      </c>
      <c r="BE291" s="211">
        <f>IF(N291="základní",J291,0)</f>
        <v>0</v>
      </c>
      <c r="BF291" s="211">
        <f>IF(N291="snížená",J291,0)</f>
        <v>0</v>
      </c>
      <c r="BG291" s="211">
        <f>IF(N291="zákl. přenesená",J291,0)</f>
        <v>0</v>
      </c>
      <c r="BH291" s="211">
        <f>IF(N291="sníž. přenesená",J291,0)</f>
        <v>0</v>
      </c>
      <c r="BI291" s="211">
        <f>IF(N291="nulová",J291,0)</f>
        <v>0</v>
      </c>
      <c r="BJ291" s="23" t="s">
        <v>80</v>
      </c>
      <c r="BK291" s="211">
        <f>ROUND(I291*H291,2)</f>
        <v>0</v>
      </c>
      <c r="BL291" s="23" t="s">
        <v>167</v>
      </c>
      <c r="BM291" s="23" t="s">
        <v>475</v>
      </c>
    </row>
    <row r="292" spans="2:65" s="1" customFormat="1" ht="36">
      <c r="B292" s="40"/>
      <c r="C292" s="62"/>
      <c r="D292" s="212" t="s">
        <v>169</v>
      </c>
      <c r="E292" s="62"/>
      <c r="F292" s="213" t="s">
        <v>476</v>
      </c>
      <c r="G292" s="62"/>
      <c r="H292" s="62"/>
      <c r="I292" s="171"/>
      <c r="J292" s="62"/>
      <c r="K292" s="62"/>
      <c r="L292" s="60"/>
      <c r="M292" s="214"/>
      <c r="N292" s="41"/>
      <c r="O292" s="41"/>
      <c r="P292" s="41"/>
      <c r="Q292" s="41"/>
      <c r="R292" s="41"/>
      <c r="S292" s="41"/>
      <c r="T292" s="77"/>
      <c r="AT292" s="23" t="s">
        <v>169</v>
      </c>
      <c r="AU292" s="23" t="s">
        <v>180</v>
      </c>
    </row>
    <row r="293" spans="2:65" s="13" customFormat="1">
      <c r="B293" s="225"/>
      <c r="C293" s="226"/>
      <c r="D293" s="212" t="s">
        <v>171</v>
      </c>
      <c r="E293" s="227" t="s">
        <v>21</v>
      </c>
      <c r="F293" s="228" t="s">
        <v>477</v>
      </c>
      <c r="G293" s="226"/>
      <c r="H293" s="229">
        <v>0.189</v>
      </c>
      <c r="I293" s="230"/>
      <c r="J293" s="226"/>
      <c r="K293" s="226"/>
      <c r="L293" s="231"/>
      <c r="M293" s="232"/>
      <c r="N293" s="233"/>
      <c r="O293" s="233"/>
      <c r="P293" s="233"/>
      <c r="Q293" s="233"/>
      <c r="R293" s="233"/>
      <c r="S293" s="233"/>
      <c r="T293" s="234"/>
      <c r="AT293" s="235" t="s">
        <v>171</v>
      </c>
      <c r="AU293" s="235" t="s">
        <v>180</v>
      </c>
      <c r="AV293" s="13" t="s">
        <v>82</v>
      </c>
      <c r="AW293" s="13" t="s">
        <v>35</v>
      </c>
      <c r="AX293" s="13" t="s">
        <v>72</v>
      </c>
      <c r="AY293" s="235" t="s">
        <v>160</v>
      </c>
    </row>
    <row r="294" spans="2:65" s="1" customFormat="1" ht="14.4" customHeight="1">
      <c r="B294" s="40"/>
      <c r="C294" s="200" t="s">
        <v>478</v>
      </c>
      <c r="D294" s="200" t="s">
        <v>162</v>
      </c>
      <c r="E294" s="201" t="s">
        <v>479</v>
      </c>
      <c r="F294" s="202" t="s">
        <v>480</v>
      </c>
      <c r="G294" s="203" t="s">
        <v>252</v>
      </c>
      <c r="H294" s="204">
        <v>1.3</v>
      </c>
      <c r="I294" s="205"/>
      <c r="J294" s="206">
        <f>ROUND(I294*H294,2)</f>
        <v>0</v>
      </c>
      <c r="K294" s="202" t="s">
        <v>166</v>
      </c>
      <c r="L294" s="60"/>
      <c r="M294" s="207" t="s">
        <v>21</v>
      </c>
      <c r="N294" s="208" t="s">
        <v>43</v>
      </c>
      <c r="O294" s="41"/>
      <c r="P294" s="209">
        <f>O294*H294</f>
        <v>0</v>
      </c>
      <c r="Q294" s="209">
        <v>0</v>
      </c>
      <c r="R294" s="209">
        <f>Q294*H294</f>
        <v>0</v>
      </c>
      <c r="S294" s="209">
        <v>7.0000000000000007E-2</v>
      </c>
      <c r="T294" s="210">
        <f>S294*H294</f>
        <v>9.1000000000000011E-2</v>
      </c>
      <c r="AR294" s="23" t="s">
        <v>167</v>
      </c>
      <c r="AT294" s="23" t="s">
        <v>162</v>
      </c>
      <c r="AU294" s="23" t="s">
        <v>180</v>
      </c>
      <c r="AY294" s="23" t="s">
        <v>160</v>
      </c>
      <c r="BE294" s="211">
        <f>IF(N294="základní",J294,0)</f>
        <v>0</v>
      </c>
      <c r="BF294" s="211">
        <f>IF(N294="snížená",J294,0)</f>
        <v>0</v>
      </c>
      <c r="BG294" s="211">
        <f>IF(N294="zákl. přenesená",J294,0)</f>
        <v>0</v>
      </c>
      <c r="BH294" s="211">
        <f>IF(N294="sníž. přenesená",J294,0)</f>
        <v>0</v>
      </c>
      <c r="BI294" s="211">
        <f>IF(N294="nulová",J294,0)</f>
        <v>0</v>
      </c>
      <c r="BJ294" s="23" t="s">
        <v>80</v>
      </c>
      <c r="BK294" s="211">
        <f>ROUND(I294*H294,2)</f>
        <v>0</v>
      </c>
      <c r="BL294" s="23" t="s">
        <v>167</v>
      </c>
      <c r="BM294" s="23" t="s">
        <v>481</v>
      </c>
    </row>
    <row r="295" spans="2:65" s="1" customFormat="1" ht="22.8" customHeight="1">
      <c r="B295" s="40"/>
      <c r="C295" s="200" t="s">
        <v>482</v>
      </c>
      <c r="D295" s="200" t="s">
        <v>162</v>
      </c>
      <c r="E295" s="201" t="s">
        <v>483</v>
      </c>
      <c r="F295" s="202" t="s">
        <v>484</v>
      </c>
      <c r="G295" s="203" t="s">
        <v>165</v>
      </c>
      <c r="H295" s="204">
        <v>13.583</v>
      </c>
      <c r="I295" s="205"/>
      <c r="J295" s="206">
        <f>ROUND(I295*H295,2)</f>
        <v>0</v>
      </c>
      <c r="K295" s="202" t="s">
        <v>166</v>
      </c>
      <c r="L295" s="60"/>
      <c r="M295" s="207" t="s">
        <v>21</v>
      </c>
      <c r="N295" s="208" t="s">
        <v>43</v>
      </c>
      <c r="O295" s="41"/>
      <c r="P295" s="209">
        <f>O295*H295</f>
        <v>0</v>
      </c>
      <c r="Q295" s="209">
        <v>0</v>
      </c>
      <c r="R295" s="209">
        <f>Q295*H295</f>
        <v>0</v>
      </c>
      <c r="S295" s="209">
        <v>2.2000000000000002</v>
      </c>
      <c r="T295" s="210">
        <f>S295*H295</f>
        <v>29.882600000000004</v>
      </c>
      <c r="AR295" s="23" t="s">
        <v>167</v>
      </c>
      <c r="AT295" s="23" t="s">
        <v>162</v>
      </c>
      <c r="AU295" s="23" t="s">
        <v>180</v>
      </c>
      <c r="AY295" s="23" t="s">
        <v>160</v>
      </c>
      <c r="BE295" s="211">
        <f>IF(N295="základní",J295,0)</f>
        <v>0</v>
      </c>
      <c r="BF295" s="211">
        <f>IF(N295="snížená",J295,0)</f>
        <v>0</v>
      </c>
      <c r="BG295" s="211">
        <f>IF(N295="zákl. přenesená",J295,0)</f>
        <v>0</v>
      </c>
      <c r="BH295" s="211">
        <f>IF(N295="sníž. přenesená",J295,0)</f>
        <v>0</v>
      </c>
      <c r="BI295" s="211">
        <f>IF(N295="nulová",J295,0)</f>
        <v>0</v>
      </c>
      <c r="BJ295" s="23" t="s">
        <v>80</v>
      </c>
      <c r="BK295" s="211">
        <f>ROUND(I295*H295,2)</f>
        <v>0</v>
      </c>
      <c r="BL295" s="23" t="s">
        <v>167</v>
      </c>
      <c r="BM295" s="23" t="s">
        <v>485</v>
      </c>
    </row>
    <row r="296" spans="2:65" s="12" customFormat="1">
      <c r="B296" s="215"/>
      <c r="C296" s="216"/>
      <c r="D296" s="212" t="s">
        <v>171</v>
      </c>
      <c r="E296" s="217" t="s">
        <v>21</v>
      </c>
      <c r="F296" s="218" t="s">
        <v>172</v>
      </c>
      <c r="G296" s="216"/>
      <c r="H296" s="217" t="s">
        <v>21</v>
      </c>
      <c r="I296" s="219"/>
      <c r="J296" s="216"/>
      <c r="K296" s="216"/>
      <c r="L296" s="220"/>
      <c r="M296" s="221"/>
      <c r="N296" s="222"/>
      <c r="O296" s="222"/>
      <c r="P296" s="222"/>
      <c r="Q296" s="222"/>
      <c r="R296" s="222"/>
      <c r="S296" s="222"/>
      <c r="T296" s="223"/>
      <c r="AT296" s="224" t="s">
        <v>171</v>
      </c>
      <c r="AU296" s="224" t="s">
        <v>180</v>
      </c>
      <c r="AV296" s="12" t="s">
        <v>80</v>
      </c>
      <c r="AW296" s="12" t="s">
        <v>35</v>
      </c>
      <c r="AX296" s="12" t="s">
        <v>72</v>
      </c>
      <c r="AY296" s="224" t="s">
        <v>160</v>
      </c>
    </row>
    <row r="297" spans="2:65" s="13" customFormat="1">
      <c r="B297" s="225"/>
      <c r="C297" s="226"/>
      <c r="D297" s="212" t="s">
        <v>171</v>
      </c>
      <c r="E297" s="227" t="s">
        <v>21</v>
      </c>
      <c r="F297" s="228" t="s">
        <v>173</v>
      </c>
      <c r="G297" s="226"/>
      <c r="H297" s="229">
        <v>13.583</v>
      </c>
      <c r="I297" s="230"/>
      <c r="J297" s="226"/>
      <c r="K297" s="226"/>
      <c r="L297" s="231"/>
      <c r="M297" s="232"/>
      <c r="N297" s="233"/>
      <c r="O297" s="233"/>
      <c r="P297" s="233"/>
      <c r="Q297" s="233"/>
      <c r="R297" s="233"/>
      <c r="S297" s="233"/>
      <c r="T297" s="234"/>
      <c r="AT297" s="235" t="s">
        <v>171</v>
      </c>
      <c r="AU297" s="235" t="s">
        <v>180</v>
      </c>
      <c r="AV297" s="13" t="s">
        <v>82</v>
      </c>
      <c r="AW297" s="13" t="s">
        <v>35</v>
      </c>
      <c r="AX297" s="13" t="s">
        <v>72</v>
      </c>
      <c r="AY297" s="235" t="s">
        <v>160</v>
      </c>
    </row>
    <row r="298" spans="2:65" s="1" customFormat="1" ht="22.8" customHeight="1">
      <c r="B298" s="40"/>
      <c r="C298" s="200" t="s">
        <v>486</v>
      </c>
      <c r="D298" s="200" t="s">
        <v>162</v>
      </c>
      <c r="E298" s="201" t="s">
        <v>487</v>
      </c>
      <c r="F298" s="202" t="s">
        <v>488</v>
      </c>
      <c r="G298" s="203" t="s">
        <v>165</v>
      </c>
      <c r="H298" s="204">
        <v>20.375</v>
      </c>
      <c r="I298" s="205"/>
      <c r="J298" s="206">
        <f>ROUND(I298*H298,2)</f>
        <v>0</v>
      </c>
      <c r="K298" s="202" t="s">
        <v>166</v>
      </c>
      <c r="L298" s="60"/>
      <c r="M298" s="207" t="s">
        <v>21</v>
      </c>
      <c r="N298" s="208" t="s">
        <v>43</v>
      </c>
      <c r="O298" s="41"/>
      <c r="P298" s="209">
        <f>O298*H298</f>
        <v>0</v>
      </c>
      <c r="Q298" s="209">
        <v>0</v>
      </c>
      <c r="R298" s="209">
        <f>Q298*H298</f>
        <v>0</v>
      </c>
      <c r="S298" s="209">
        <v>2.2000000000000002</v>
      </c>
      <c r="T298" s="210">
        <f>S298*H298</f>
        <v>44.825000000000003</v>
      </c>
      <c r="AR298" s="23" t="s">
        <v>167</v>
      </c>
      <c r="AT298" s="23" t="s">
        <v>162</v>
      </c>
      <c r="AU298" s="23" t="s">
        <v>180</v>
      </c>
      <c r="AY298" s="23" t="s">
        <v>160</v>
      </c>
      <c r="BE298" s="211">
        <f>IF(N298="základní",J298,0)</f>
        <v>0</v>
      </c>
      <c r="BF298" s="211">
        <f>IF(N298="snížená",J298,0)</f>
        <v>0</v>
      </c>
      <c r="BG298" s="211">
        <f>IF(N298="zákl. přenesená",J298,0)</f>
        <v>0</v>
      </c>
      <c r="BH298" s="211">
        <f>IF(N298="sníž. přenesená",J298,0)</f>
        <v>0</v>
      </c>
      <c r="BI298" s="211">
        <f>IF(N298="nulová",J298,0)</f>
        <v>0</v>
      </c>
      <c r="BJ298" s="23" t="s">
        <v>80</v>
      </c>
      <c r="BK298" s="211">
        <f>ROUND(I298*H298,2)</f>
        <v>0</v>
      </c>
      <c r="BL298" s="23" t="s">
        <v>167</v>
      </c>
      <c r="BM298" s="23" t="s">
        <v>489</v>
      </c>
    </row>
    <row r="299" spans="2:65" s="12" customFormat="1">
      <c r="B299" s="215"/>
      <c r="C299" s="216"/>
      <c r="D299" s="212" t="s">
        <v>171</v>
      </c>
      <c r="E299" s="217" t="s">
        <v>21</v>
      </c>
      <c r="F299" s="218" t="s">
        <v>172</v>
      </c>
      <c r="G299" s="216"/>
      <c r="H299" s="217" t="s">
        <v>21</v>
      </c>
      <c r="I299" s="219"/>
      <c r="J299" s="216"/>
      <c r="K299" s="216"/>
      <c r="L299" s="220"/>
      <c r="M299" s="221"/>
      <c r="N299" s="222"/>
      <c r="O299" s="222"/>
      <c r="P299" s="222"/>
      <c r="Q299" s="222"/>
      <c r="R299" s="222"/>
      <c r="S299" s="222"/>
      <c r="T299" s="223"/>
      <c r="AT299" s="224" t="s">
        <v>171</v>
      </c>
      <c r="AU299" s="224" t="s">
        <v>180</v>
      </c>
      <c r="AV299" s="12" t="s">
        <v>80</v>
      </c>
      <c r="AW299" s="12" t="s">
        <v>35</v>
      </c>
      <c r="AX299" s="12" t="s">
        <v>72</v>
      </c>
      <c r="AY299" s="224" t="s">
        <v>160</v>
      </c>
    </row>
    <row r="300" spans="2:65" s="13" customFormat="1">
      <c r="B300" s="225"/>
      <c r="C300" s="226"/>
      <c r="D300" s="212" t="s">
        <v>171</v>
      </c>
      <c r="E300" s="227" t="s">
        <v>21</v>
      </c>
      <c r="F300" s="228" t="s">
        <v>490</v>
      </c>
      <c r="G300" s="226"/>
      <c r="H300" s="229">
        <v>20.375</v>
      </c>
      <c r="I300" s="230"/>
      <c r="J300" s="226"/>
      <c r="K300" s="226"/>
      <c r="L300" s="231"/>
      <c r="M300" s="232"/>
      <c r="N300" s="233"/>
      <c r="O300" s="233"/>
      <c r="P300" s="233"/>
      <c r="Q300" s="233"/>
      <c r="R300" s="233"/>
      <c r="S300" s="233"/>
      <c r="T300" s="234"/>
      <c r="AT300" s="235" t="s">
        <v>171</v>
      </c>
      <c r="AU300" s="235" t="s">
        <v>180</v>
      </c>
      <c r="AV300" s="13" t="s">
        <v>82</v>
      </c>
      <c r="AW300" s="13" t="s">
        <v>35</v>
      </c>
      <c r="AX300" s="13" t="s">
        <v>72</v>
      </c>
      <c r="AY300" s="235" t="s">
        <v>160</v>
      </c>
    </row>
    <row r="301" spans="2:65" s="1" customFormat="1" ht="22.8" customHeight="1">
      <c r="B301" s="40"/>
      <c r="C301" s="200" t="s">
        <v>491</v>
      </c>
      <c r="D301" s="200" t="s">
        <v>162</v>
      </c>
      <c r="E301" s="201" t="s">
        <v>492</v>
      </c>
      <c r="F301" s="202" t="s">
        <v>493</v>
      </c>
      <c r="G301" s="203" t="s">
        <v>165</v>
      </c>
      <c r="H301" s="204">
        <v>20.375</v>
      </c>
      <c r="I301" s="205"/>
      <c r="J301" s="206">
        <f>ROUND(I301*H301,2)</f>
        <v>0</v>
      </c>
      <c r="K301" s="202" t="s">
        <v>166</v>
      </c>
      <c r="L301" s="60"/>
      <c r="M301" s="207" t="s">
        <v>21</v>
      </c>
      <c r="N301" s="208" t="s">
        <v>43</v>
      </c>
      <c r="O301" s="41"/>
      <c r="P301" s="209">
        <f>O301*H301</f>
        <v>0</v>
      </c>
      <c r="Q301" s="209">
        <v>0</v>
      </c>
      <c r="R301" s="209">
        <f>Q301*H301</f>
        <v>0</v>
      </c>
      <c r="S301" s="209">
        <v>1.4</v>
      </c>
      <c r="T301" s="210">
        <f>S301*H301</f>
        <v>28.524999999999999</v>
      </c>
      <c r="AR301" s="23" t="s">
        <v>167</v>
      </c>
      <c r="AT301" s="23" t="s">
        <v>162</v>
      </c>
      <c r="AU301" s="23" t="s">
        <v>180</v>
      </c>
      <c r="AY301" s="23" t="s">
        <v>160</v>
      </c>
      <c r="BE301" s="211">
        <f>IF(N301="základní",J301,0)</f>
        <v>0</v>
      </c>
      <c r="BF301" s="211">
        <f>IF(N301="snížená",J301,0)</f>
        <v>0</v>
      </c>
      <c r="BG301" s="211">
        <f>IF(N301="zákl. přenesená",J301,0)</f>
        <v>0</v>
      </c>
      <c r="BH301" s="211">
        <f>IF(N301="sníž. přenesená",J301,0)</f>
        <v>0</v>
      </c>
      <c r="BI301" s="211">
        <f>IF(N301="nulová",J301,0)</f>
        <v>0</v>
      </c>
      <c r="BJ301" s="23" t="s">
        <v>80</v>
      </c>
      <c r="BK301" s="211">
        <f>ROUND(I301*H301,2)</f>
        <v>0</v>
      </c>
      <c r="BL301" s="23" t="s">
        <v>167</v>
      </c>
      <c r="BM301" s="23" t="s">
        <v>494</v>
      </c>
    </row>
    <row r="302" spans="2:65" s="12" customFormat="1">
      <c r="B302" s="215"/>
      <c r="C302" s="216"/>
      <c r="D302" s="212" t="s">
        <v>171</v>
      </c>
      <c r="E302" s="217" t="s">
        <v>21</v>
      </c>
      <c r="F302" s="218" t="s">
        <v>172</v>
      </c>
      <c r="G302" s="216"/>
      <c r="H302" s="217" t="s">
        <v>21</v>
      </c>
      <c r="I302" s="219"/>
      <c r="J302" s="216"/>
      <c r="K302" s="216"/>
      <c r="L302" s="220"/>
      <c r="M302" s="221"/>
      <c r="N302" s="222"/>
      <c r="O302" s="222"/>
      <c r="P302" s="222"/>
      <c r="Q302" s="222"/>
      <c r="R302" s="222"/>
      <c r="S302" s="222"/>
      <c r="T302" s="223"/>
      <c r="AT302" s="224" t="s">
        <v>171</v>
      </c>
      <c r="AU302" s="224" t="s">
        <v>180</v>
      </c>
      <c r="AV302" s="12" t="s">
        <v>80</v>
      </c>
      <c r="AW302" s="12" t="s">
        <v>35</v>
      </c>
      <c r="AX302" s="12" t="s">
        <v>72</v>
      </c>
      <c r="AY302" s="224" t="s">
        <v>160</v>
      </c>
    </row>
    <row r="303" spans="2:65" s="13" customFormat="1">
      <c r="B303" s="225"/>
      <c r="C303" s="226"/>
      <c r="D303" s="212" t="s">
        <v>171</v>
      </c>
      <c r="E303" s="227" t="s">
        <v>21</v>
      </c>
      <c r="F303" s="228" t="s">
        <v>490</v>
      </c>
      <c r="G303" s="226"/>
      <c r="H303" s="229">
        <v>20.375</v>
      </c>
      <c r="I303" s="230"/>
      <c r="J303" s="226"/>
      <c r="K303" s="226"/>
      <c r="L303" s="231"/>
      <c r="M303" s="232"/>
      <c r="N303" s="233"/>
      <c r="O303" s="233"/>
      <c r="P303" s="233"/>
      <c r="Q303" s="233"/>
      <c r="R303" s="233"/>
      <c r="S303" s="233"/>
      <c r="T303" s="234"/>
      <c r="AT303" s="235" t="s">
        <v>171</v>
      </c>
      <c r="AU303" s="235" t="s">
        <v>180</v>
      </c>
      <c r="AV303" s="13" t="s">
        <v>82</v>
      </c>
      <c r="AW303" s="13" t="s">
        <v>35</v>
      </c>
      <c r="AX303" s="13" t="s">
        <v>72</v>
      </c>
      <c r="AY303" s="235" t="s">
        <v>160</v>
      </c>
    </row>
    <row r="304" spans="2:65" s="1" customFormat="1" ht="34.200000000000003" customHeight="1">
      <c r="B304" s="40"/>
      <c r="C304" s="200" t="s">
        <v>495</v>
      </c>
      <c r="D304" s="200" t="s">
        <v>162</v>
      </c>
      <c r="E304" s="201" t="s">
        <v>496</v>
      </c>
      <c r="F304" s="202" t="s">
        <v>497</v>
      </c>
      <c r="G304" s="203" t="s">
        <v>234</v>
      </c>
      <c r="H304" s="204">
        <v>1.05</v>
      </c>
      <c r="I304" s="205"/>
      <c r="J304" s="206">
        <f>ROUND(I304*H304,2)</f>
        <v>0</v>
      </c>
      <c r="K304" s="202" t="s">
        <v>166</v>
      </c>
      <c r="L304" s="60"/>
      <c r="M304" s="207" t="s">
        <v>21</v>
      </c>
      <c r="N304" s="208" t="s">
        <v>43</v>
      </c>
      <c r="O304" s="41"/>
      <c r="P304" s="209">
        <f>O304*H304</f>
        <v>0</v>
      </c>
      <c r="Q304" s="209">
        <v>0</v>
      </c>
      <c r="R304" s="209">
        <f>Q304*H304</f>
        <v>0</v>
      </c>
      <c r="S304" s="209">
        <v>5.5E-2</v>
      </c>
      <c r="T304" s="210">
        <f>S304*H304</f>
        <v>5.7750000000000003E-2</v>
      </c>
      <c r="AR304" s="23" t="s">
        <v>167</v>
      </c>
      <c r="AT304" s="23" t="s">
        <v>162</v>
      </c>
      <c r="AU304" s="23" t="s">
        <v>180</v>
      </c>
      <c r="AY304" s="23" t="s">
        <v>160</v>
      </c>
      <c r="BE304" s="211">
        <f>IF(N304="základní",J304,0)</f>
        <v>0</v>
      </c>
      <c r="BF304" s="211">
        <f>IF(N304="snížená",J304,0)</f>
        <v>0</v>
      </c>
      <c r="BG304" s="211">
        <f>IF(N304="zákl. přenesená",J304,0)</f>
        <v>0</v>
      </c>
      <c r="BH304" s="211">
        <f>IF(N304="sníž. přenesená",J304,0)</f>
        <v>0</v>
      </c>
      <c r="BI304" s="211">
        <f>IF(N304="nulová",J304,0)</f>
        <v>0</v>
      </c>
      <c r="BJ304" s="23" t="s">
        <v>80</v>
      </c>
      <c r="BK304" s="211">
        <f>ROUND(I304*H304,2)</f>
        <v>0</v>
      </c>
      <c r="BL304" s="23" t="s">
        <v>167</v>
      </c>
      <c r="BM304" s="23" t="s">
        <v>498</v>
      </c>
    </row>
    <row r="305" spans="2:65" s="13" customFormat="1">
      <c r="B305" s="225"/>
      <c r="C305" s="226"/>
      <c r="D305" s="212" t="s">
        <v>171</v>
      </c>
      <c r="E305" s="227" t="s">
        <v>21</v>
      </c>
      <c r="F305" s="228" t="s">
        <v>499</v>
      </c>
      <c r="G305" s="226"/>
      <c r="H305" s="229">
        <v>1.05</v>
      </c>
      <c r="I305" s="230"/>
      <c r="J305" s="226"/>
      <c r="K305" s="226"/>
      <c r="L305" s="231"/>
      <c r="M305" s="232"/>
      <c r="N305" s="233"/>
      <c r="O305" s="233"/>
      <c r="P305" s="233"/>
      <c r="Q305" s="233"/>
      <c r="R305" s="233"/>
      <c r="S305" s="233"/>
      <c r="T305" s="234"/>
      <c r="AT305" s="235" t="s">
        <v>171</v>
      </c>
      <c r="AU305" s="235" t="s">
        <v>180</v>
      </c>
      <c r="AV305" s="13" t="s">
        <v>82</v>
      </c>
      <c r="AW305" s="13" t="s">
        <v>35</v>
      </c>
      <c r="AX305" s="13" t="s">
        <v>72</v>
      </c>
      <c r="AY305" s="235" t="s">
        <v>160</v>
      </c>
    </row>
    <row r="306" spans="2:65" s="1" customFormat="1" ht="22.8" customHeight="1">
      <c r="B306" s="40"/>
      <c r="C306" s="200" t="s">
        <v>500</v>
      </c>
      <c r="D306" s="200" t="s">
        <v>162</v>
      </c>
      <c r="E306" s="201" t="s">
        <v>501</v>
      </c>
      <c r="F306" s="202" t="s">
        <v>502</v>
      </c>
      <c r="G306" s="203" t="s">
        <v>234</v>
      </c>
      <c r="H306" s="204">
        <v>19.391999999999999</v>
      </c>
      <c r="I306" s="205"/>
      <c r="J306" s="206">
        <f>ROUND(I306*H306,2)</f>
        <v>0</v>
      </c>
      <c r="K306" s="202" t="s">
        <v>166</v>
      </c>
      <c r="L306" s="60"/>
      <c r="M306" s="207" t="s">
        <v>21</v>
      </c>
      <c r="N306" s="208" t="s">
        <v>43</v>
      </c>
      <c r="O306" s="41"/>
      <c r="P306" s="209">
        <f>O306*H306</f>
        <v>0</v>
      </c>
      <c r="Q306" s="209">
        <v>0</v>
      </c>
      <c r="R306" s="209">
        <f>Q306*H306</f>
        <v>0</v>
      </c>
      <c r="S306" s="209">
        <v>7.5999999999999998E-2</v>
      </c>
      <c r="T306" s="210">
        <f>S306*H306</f>
        <v>1.473792</v>
      </c>
      <c r="AR306" s="23" t="s">
        <v>167</v>
      </c>
      <c r="AT306" s="23" t="s">
        <v>162</v>
      </c>
      <c r="AU306" s="23" t="s">
        <v>180</v>
      </c>
      <c r="AY306" s="23" t="s">
        <v>160</v>
      </c>
      <c r="BE306" s="211">
        <f>IF(N306="základní",J306,0)</f>
        <v>0</v>
      </c>
      <c r="BF306" s="211">
        <f>IF(N306="snížená",J306,0)</f>
        <v>0</v>
      </c>
      <c r="BG306" s="211">
        <f>IF(N306="zákl. přenesená",J306,0)</f>
        <v>0</v>
      </c>
      <c r="BH306" s="211">
        <f>IF(N306="sníž. přenesená",J306,0)</f>
        <v>0</v>
      </c>
      <c r="BI306" s="211">
        <f>IF(N306="nulová",J306,0)</f>
        <v>0</v>
      </c>
      <c r="BJ306" s="23" t="s">
        <v>80</v>
      </c>
      <c r="BK306" s="211">
        <f>ROUND(I306*H306,2)</f>
        <v>0</v>
      </c>
      <c r="BL306" s="23" t="s">
        <v>167</v>
      </c>
      <c r="BM306" s="23" t="s">
        <v>503</v>
      </c>
    </row>
    <row r="307" spans="2:65" s="1" customFormat="1" ht="48">
      <c r="B307" s="40"/>
      <c r="C307" s="62"/>
      <c r="D307" s="212" t="s">
        <v>169</v>
      </c>
      <c r="E307" s="62"/>
      <c r="F307" s="213" t="s">
        <v>504</v>
      </c>
      <c r="G307" s="62"/>
      <c r="H307" s="62"/>
      <c r="I307" s="171"/>
      <c r="J307" s="62"/>
      <c r="K307" s="62"/>
      <c r="L307" s="60"/>
      <c r="M307" s="214"/>
      <c r="N307" s="41"/>
      <c r="O307" s="41"/>
      <c r="P307" s="41"/>
      <c r="Q307" s="41"/>
      <c r="R307" s="41"/>
      <c r="S307" s="41"/>
      <c r="T307" s="77"/>
      <c r="AT307" s="23" t="s">
        <v>169</v>
      </c>
      <c r="AU307" s="23" t="s">
        <v>180</v>
      </c>
    </row>
    <row r="308" spans="2:65" s="13" customFormat="1">
      <c r="B308" s="225"/>
      <c r="C308" s="226"/>
      <c r="D308" s="212" t="s">
        <v>171</v>
      </c>
      <c r="E308" s="227" t="s">
        <v>21</v>
      </c>
      <c r="F308" s="228" t="s">
        <v>505</v>
      </c>
      <c r="G308" s="226"/>
      <c r="H308" s="229">
        <v>19.391999999999999</v>
      </c>
      <c r="I308" s="230"/>
      <c r="J308" s="226"/>
      <c r="K308" s="226"/>
      <c r="L308" s="231"/>
      <c r="M308" s="232"/>
      <c r="N308" s="233"/>
      <c r="O308" s="233"/>
      <c r="P308" s="233"/>
      <c r="Q308" s="233"/>
      <c r="R308" s="233"/>
      <c r="S308" s="233"/>
      <c r="T308" s="234"/>
      <c r="AT308" s="235" t="s">
        <v>171</v>
      </c>
      <c r="AU308" s="235" t="s">
        <v>180</v>
      </c>
      <c r="AV308" s="13" t="s">
        <v>82</v>
      </c>
      <c r="AW308" s="13" t="s">
        <v>35</v>
      </c>
      <c r="AX308" s="13" t="s">
        <v>72</v>
      </c>
      <c r="AY308" s="235" t="s">
        <v>160</v>
      </c>
    </row>
    <row r="309" spans="2:65" s="1" customFormat="1" ht="22.8" customHeight="1">
      <c r="B309" s="40"/>
      <c r="C309" s="200" t="s">
        <v>506</v>
      </c>
      <c r="D309" s="200" t="s">
        <v>162</v>
      </c>
      <c r="E309" s="201" t="s">
        <v>507</v>
      </c>
      <c r="F309" s="202" t="s">
        <v>508</v>
      </c>
      <c r="G309" s="203" t="s">
        <v>509</v>
      </c>
      <c r="H309" s="204">
        <v>2</v>
      </c>
      <c r="I309" s="205"/>
      <c r="J309" s="206">
        <f t="shared" ref="J309:J319" si="0">ROUND(I309*H309,2)</f>
        <v>0</v>
      </c>
      <c r="K309" s="202" t="s">
        <v>166</v>
      </c>
      <c r="L309" s="60"/>
      <c r="M309" s="207" t="s">
        <v>21</v>
      </c>
      <c r="N309" s="208" t="s">
        <v>43</v>
      </c>
      <c r="O309" s="41"/>
      <c r="P309" s="209">
        <f t="shared" ref="P309:P319" si="1">O309*H309</f>
        <v>0</v>
      </c>
      <c r="Q309" s="209">
        <v>0</v>
      </c>
      <c r="R309" s="209">
        <f t="shared" ref="R309:R319" si="2">Q309*H309</f>
        <v>0</v>
      </c>
      <c r="S309" s="209">
        <v>1.933E-2</v>
      </c>
      <c r="T309" s="210">
        <f t="shared" ref="T309:T319" si="3">S309*H309</f>
        <v>3.866E-2</v>
      </c>
      <c r="AR309" s="23" t="s">
        <v>275</v>
      </c>
      <c r="AT309" s="23" t="s">
        <v>162</v>
      </c>
      <c r="AU309" s="23" t="s">
        <v>180</v>
      </c>
      <c r="AY309" s="23" t="s">
        <v>160</v>
      </c>
      <c r="BE309" s="211">
        <f t="shared" ref="BE309:BE319" si="4">IF(N309="základní",J309,0)</f>
        <v>0</v>
      </c>
      <c r="BF309" s="211">
        <f t="shared" ref="BF309:BF319" si="5">IF(N309="snížená",J309,0)</f>
        <v>0</v>
      </c>
      <c r="BG309" s="211">
        <f t="shared" ref="BG309:BG319" si="6">IF(N309="zákl. přenesená",J309,0)</f>
        <v>0</v>
      </c>
      <c r="BH309" s="211">
        <f t="shared" ref="BH309:BH319" si="7">IF(N309="sníž. přenesená",J309,0)</f>
        <v>0</v>
      </c>
      <c r="BI309" s="211">
        <f t="shared" ref="BI309:BI319" si="8">IF(N309="nulová",J309,0)</f>
        <v>0</v>
      </c>
      <c r="BJ309" s="23" t="s">
        <v>80</v>
      </c>
      <c r="BK309" s="211">
        <f t="shared" ref="BK309:BK319" si="9">ROUND(I309*H309,2)</f>
        <v>0</v>
      </c>
      <c r="BL309" s="23" t="s">
        <v>275</v>
      </c>
      <c r="BM309" s="23" t="s">
        <v>510</v>
      </c>
    </row>
    <row r="310" spans="2:65" s="1" customFormat="1" ht="14.4" customHeight="1">
      <c r="B310" s="40"/>
      <c r="C310" s="200" t="s">
        <v>511</v>
      </c>
      <c r="D310" s="200" t="s">
        <v>162</v>
      </c>
      <c r="E310" s="201" t="s">
        <v>512</v>
      </c>
      <c r="F310" s="202" t="s">
        <v>513</v>
      </c>
      <c r="G310" s="203" t="s">
        <v>509</v>
      </c>
      <c r="H310" s="204">
        <v>2</v>
      </c>
      <c r="I310" s="205"/>
      <c r="J310" s="206">
        <f t="shared" si="0"/>
        <v>0</v>
      </c>
      <c r="K310" s="202" t="s">
        <v>166</v>
      </c>
      <c r="L310" s="60"/>
      <c r="M310" s="207" t="s">
        <v>21</v>
      </c>
      <c r="N310" s="208" t="s">
        <v>43</v>
      </c>
      <c r="O310" s="41"/>
      <c r="P310" s="209">
        <f t="shared" si="1"/>
        <v>0</v>
      </c>
      <c r="Q310" s="209">
        <v>0</v>
      </c>
      <c r="R310" s="209">
        <f t="shared" si="2"/>
        <v>0</v>
      </c>
      <c r="S310" s="209">
        <v>1.9460000000000002E-2</v>
      </c>
      <c r="T310" s="210">
        <f t="shared" si="3"/>
        <v>3.8920000000000003E-2</v>
      </c>
      <c r="AR310" s="23" t="s">
        <v>275</v>
      </c>
      <c r="AT310" s="23" t="s">
        <v>162</v>
      </c>
      <c r="AU310" s="23" t="s">
        <v>180</v>
      </c>
      <c r="AY310" s="23" t="s">
        <v>160</v>
      </c>
      <c r="BE310" s="211">
        <f t="shared" si="4"/>
        <v>0</v>
      </c>
      <c r="BF310" s="211">
        <f t="shared" si="5"/>
        <v>0</v>
      </c>
      <c r="BG310" s="211">
        <f t="shared" si="6"/>
        <v>0</v>
      </c>
      <c r="BH310" s="211">
        <f t="shared" si="7"/>
        <v>0</v>
      </c>
      <c r="BI310" s="211">
        <f t="shared" si="8"/>
        <v>0</v>
      </c>
      <c r="BJ310" s="23" t="s">
        <v>80</v>
      </c>
      <c r="BK310" s="211">
        <f t="shared" si="9"/>
        <v>0</v>
      </c>
      <c r="BL310" s="23" t="s">
        <v>275</v>
      </c>
      <c r="BM310" s="23" t="s">
        <v>514</v>
      </c>
    </row>
    <row r="311" spans="2:65" s="1" customFormat="1" ht="22.8" customHeight="1">
      <c r="B311" s="40"/>
      <c r="C311" s="200" t="s">
        <v>515</v>
      </c>
      <c r="D311" s="200" t="s">
        <v>162</v>
      </c>
      <c r="E311" s="201" t="s">
        <v>516</v>
      </c>
      <c r="F311" s="202" t="s">
        <v>517</v>
      </c>
      <c r="G311" s="203" t="s">
        <v>509</v>
      </c>
      <c r="H311" s="204">
        <v>2</v>
      </c>
      <c r="I311" s="205"/>
      <c r="J311" s="206">
        <f t="shared" si="0"/>
        <v>0</v>
      </c>
      <c r="K311" s="202" t="s">
        <v>166</v>
      </c>
      <c r="L311" s="60"/>
      <c r="M311" s="207" t="s">
        <v>21</v>
      </c>
      <c r="N311" s="208" t="s">
        <v>43</v>
      </c>
      <c r="O311" s="41"/>
      <c r="P311" s="209">
        <f t="shared" si="1"/>
        <v>0</v>
      </c>
      <c r="Q311" s="209">
        <v>0</v>
      </c>
      <c r="R311" s="209">
        <f t="shared" si="2"/>
        <v>0</v>
      </c>
      <c r="S311" s="209">
        <v>2.4500000000000001E-2</v>
      </c>
      <c r="T311" s="210">
        <f t="shared" si="3"/>
        <v>4.9000000000000002E-2</v>
      </c>
      <c r="AR311" s="23" t="s">
        <v>275</v>
      </c>
      <c r="AT311" s="23" t="s">
        <v>162</v>
      </c>
      <c r="AU311" s="23" t="s">
        <v>180</v>
      </c>
      <c r="AY311" s="23" t="s">
        <v>160</v>
      </c>
      <c r="BE311" s="211">
        <f t="shared" si="4"/>
        <v>0</v>
      </c>
      <c r="BF311" s="211">
        <f t="shared" si="5"/>
        <v>0</v>
      </c>
      <c r="BG311" s="211">
        <f t="shared" si="6"/>
        <v>0</v>
      </c>
      <c r="BH311" s="211">
        <f t="shared" si="7"/>
        <v>0</v>
      </c>
      <c r="BI311" s="211">
        <f t="shared" si="8"/>
        <v>0</v>
      </c>
      <c r="BJ311" s="23" t="s">
        <v>80</v>
      </c>
      <c r="BK311" s="211">
        <f t="shared" si="9"/>
        <v>0</v>
      </c>
      <c r="BL311" s="23" t="s">
        <v>275</v>
      </c>
      <c r="BM311" s="23" t="s">
        <v>518</v>
      </c>
    </row>
    <row r="312" spans="2:65" s="1" customFormat="1" ht="22.8" customHeight="1">
      <c r="B312" s="40"/>
      <c r="C312" s="200" t="s">
        <v>519</v>
      </c>
      <c r="D312" s="200" t="s">
        <v>162</v>
      </c>
      <c r="E312" s="201" t="s">
        <v>520</v>
      </c>
      <c r="F312" s="202" t="s">
        <v>521</v>
      </c>
      <c r="G312" s="203" t="s">
        <v>509</v>
      </c>
      <c r="H312" s="204">
        <v>1</v>
      </c>
      <c r="I312" s="205"/>
      <c r="J312" s="206">
        <f t="shared" si="0"/>
        <v>0</v>
      </c>
      <c r="K312" s="202" t="s">
        <v>166</v>
      </c>
      <c r="L312" s="60"/>
      <c r="M312" s="207" t="s">
        <v>21</v>
      </c>
      <c r="N312" s="208" t="s">
        <v>43</v>
      </c>
      <c r="O312" s="41"/>
      <c r="P312" s="209">
        <f t="shared" si="1"/>
        <v>0</v>
      </c>
      <c r="Q312" s="209">
        <v>0</v>
      </c>
      <c r="R312" s="209">
        <f t="shared" si="2"/>
        <v>0</v>
      </c>
      <c r="S312" s="209">
        <v>0.69347000000000003</v>
      </c>
      <c r="T312" s="210">
        <f t="shared" si="3"/>
        <v>0.69347000000000003</v>
      </c>
      <c r="AR312" s="23" t="s">
        <v>275</v>
      </c>
      <c r="AT312" s="23" t="s">
        <v>162</v>
      </c>
      <c r="AU312" s="23" t="s">
        <v>180</v>
      </c>
      <c r="AY312" s="23" t="s">
        <v>160</v>
      </c>
      <c r="BE312" s="211">
        <f t="shared" si="4"/>
        <v>0</v>
      </c>
      <c r="BF312" s="211">
        <f t="shared" si="5"/>
        <v>0</v>
      </c>
      <c r="BG312" s="211">
        <f t="shared" si="6"/>
        <v>0</v>
      </c>
      <c r="BH312" s="211">
        <f t="shared" si="7"/>
        <v>0</v>
      </c>
      <c r="BI312" s="211">
        <f t="shared" si="8"/>
        <v>0</v>
      </c>
      <c r="BJ312" s="23" t="s">
        <v>80</v>
      </c>
      <c r="BK312" s="211">
        <f t="shared" si="9"/>
        <v>0</v>
      </c>
      <c r="BL312" s="23" t="s">
        <v>275</v>
      </c>
      <c r="BM312" s="23" t="s">
        <v>522</v>
      </c>
    </row>
    <row r="313" spans="2:65" s="1" customFormat="1" ht="14.4" customHeight="1">
      <c r="B313" s="40"/>
      <c r="C313" s="200" t="s">
        <v>523</v>
      </c>
      <c r="D313" s="200" t="s">
        <v>162</v>
      </c>
      <c r="E313" s="201" t="s">
        <v>524</v>
      </c>
      <c r="F313" s="202" t="s">
        <v>525</v>
      </c>
      <c r="G313" s="203" t="s">
        <v>509</v>
      </c>
      <c r="H313" s="204">
        <v>2</v>
      </c>
      <c r="I313" s="205"/>
      <c r="J313" s="206">
        <f t="shared" si="0"/>
        <v>0</v>
      </c>
      <c r="K313" s="202" t="s">
        <v>166</v>
      </c>
      <c r="L313" s="60"/>
      <c r="M313" s="207" t="s">
        <v>21</v>
      </c>
      <c r="N313" s="208" t="s">
        <v>43</v>
      </c>
      <c r="O313" s="41"/>
      <c r="P313" s="209">
        <f t="shared" si="1"/>
        <v>0</v>
      </c>
      <c r="Q313" s="209">
        <v>0</v>
      </c>
      <c r="R313" s="209">
        <f t="shared" si="2"/>
        <v>0</v>
      </c>
      <c r="S313" s="209">
        <v>8.5999999999999998E-4</v>
      </c>
      <c r="T313" s="210">
        <f t="shared" si="3"/>
        <v>1.72E-3</v>
      </c>
      <c r="AR313" s="23" t="s">
        <v>275</v>
      </c>
      <c r="AT313" s="23" t="s">
        <v>162</v>
      </c>
      <c r="AU313" s="23" t="s">
        <v>180</v>
      </c>
      <c r="AY313" s="23" t="s">
        <v>160</v>
      </c>
      <c r="BE313" s="211">
        <f t="shared" si="4"/>
        <v>0</v>
      </c>
      <c r="BF313" s="211">
        <f t="shared" si="5"/>
        <v>0</v>
      </c>
      <c r="BG313" s="211">
        <f t="shared" si="6"/>
        <v>0</v>
      </c>
      <c r="BH313" s="211">
        <f t="shared" si="7"/>
        <v>0</v>
      </c>
      <c r="BI313" s="211">
        <f t="shared" si="8"/>
        <v>0</v>
      </c>
      <c r="BJ313" s="23" t="s">
        <v>80</v>
      </c>
      <c r="BK313" s="211">
        <f t="shared" si="9"/>
        <v>0</v>
      </c>
      <c r="BL313" s="23" t="s">
        <v>275</v>
      </c>
      <c r="BM313" s="23" t="s">
        <v>526</v>
      </c>
    </row>
    <row r="314" spans="2:65" s="1" customFormat="1" ht="14.4" customHeight="1">
      <c r="B314" s="40"/>
      <c r="C314" s="200" t="s">
        <v>527</v>
      </c>
      <c r="D314" s="200" t="s">
        <v>162</v>
      </c>
      <c r="E314" s="201" t="s">
        <v>528</v>
      </c>
      <c r="F314" s="202" t="s">
        <v>529</v>
      </c>
      <c r="G314" s="203" t="s">
        <v>386</v>
      </c>
      <c r="H314" s="204">
        <v>2</v>
      </c>
      <c r="I314" s="205"/>
      <c r="J314" s="206">
        <f t="shared" si="0"/>
        <v>0</v>
      </c>
      <c r="K314" s="202" t="s">
        <v>166</v>
      </c>
      <c r="L314" s="60"/>
      <c r="M314" s="207" t="s">
        <v>21</v>
      </c>
      <c r="N314" s="208" t="s">
        <v>43</v>
      </c>
      <c r="O314" s="41"/>
      <c r="P314" s="209">
        <f t="shared" si="1"/>
        <v>0</v>
      </c>
      <c r="Q314" s="209">
        <v>0</v>
      </c>
      <c r="R314" s="209">
        <f t="shared" si="2"/>
        <v>0</v>
      </c>
      <c r="S314" s="209">
        <v>2.2499999999999998E-3</v>
      </c>
      <c r="T314" s="210">
        <f t="shared" si="3"/>
        <v>4.4999999999999997E-3</v>
      </c>
      <c r="AR314" s="23" t="s">
        <v>275</v>
      </c>
      <c r="AT314" s="23" t="s">
        <v>162</v>
      </c>
      <c r="AU314" s="23" t="s">
        <v>180</v>
      </c>
      <c r="AY314" s="23" t="s">
        <v>160</v>
      </c>
      <c r="BE314" s="211">
        <f t="shared" si="4"/>
        <v>0</v>
      </c>
      <c r="BF314" s="211">
        <f t="shared" si="5"/>
        <v>0</v>
      </c>
      <c r="BG314" s="211">
        <f t="shared" si="6"/>
        <v>0</v>
      </c>
      <c r="BH314" s="211">
        <f t="shared" si="7"/>
        <v>0</v>
      </c>
      <c r="BI314" s="211">
        <f t="shared" si="8"/>
        <v>0</v>
      </c>
      <c r="BJ314" s="23" t="s">
        <v>80</v>
      </c>
      <c r="BK314" s="211">
        <f t="shared" si="9"/>
        <v>0</v>
      </c>
      <c r="BL314" s="23" t="s">
        <v>275</v>
      </c>
      <c r="BM314" s="23" t="s">
        <v>530</v>
      </c>
    </row>
    <row r="315" spans="2:65" s="1" customFormat="1" ht="22.8" customHeight="1">
      <c r="B315" s="40"/>
      <c r="C315" s="200" t="s">
        <v>531</v>
      </c>
      <c r="D315" s="200" t="s">
        <v>162</v>
      </c>
      <c r="E315" s="201" t="s">
        <v>532</v>
      </c>
      <c r="F315" s="202" t="s">
        <v>533</v>
      </c>
      <c r="G315" s="203" t="s">
        <v>386</v>
      </c>
      <c r="H315" s="204">
        <v>1</v>
      </c>
      <c r="I315" s="205"/>
      <c r="J315" s="206">
        <f t="shared" si="0"/>
        <v>0</v>
      </c>
      <c r="K315" s="202" t="s">
        <v>166</v>
      </c>
      <c r="L315" s="60"/>
      <c r="M315" s="207" t="s">
        <v>21</v>
      </c>
      <c r="N315" s="208" t="s">
        <v>43</v>
      </c>
      <c r="O315" s="41"/>
      <c r="P315" s="209">
        <f t="shared" si="1"/>
        <v>0</v>
      </c>
      <c r="Q315" s="209">
        <v>0</v>
      </c>
      <c r="R315" s="209">
        <f t="shared" si="2"/>
        <v>0</v>
      </c>
      <c r="S315" s="209">
        <v>3.0000000000000001E-3</v>
      </c>
      <c r="T315" s="210">
        <f t="shared" si="3"/>
        <v>3.0000000000000001E-3</v>
      </c>
      <c r="AR315" s="23" t="s">
        <v>167</v>
      </c>
      <c r="AT315" s="23" t="s">
        <v>162</v>
      </c>
      <c r="AU315" s="23" t="s">
        <v>180</v>
      </c>
      <c r="AY315" s="23" t="s">
        <v>160</v>
      </c>
      <c r="BE315" s="211">
        <f t="shared" si="4"/>
        <v>0</v>
      </c>
      <c r="BF315" s="211">
        <f t="shared" si="5"/>
        <v>0</v>
      </c>
      <c r="BG315" s="211">
        <f t="shared" si="6"/>
        <v>0</v>
      </c>
      <c r="BH315" s="211">
        <f t="shared" si="7"/>
        <v>0</v>
      </c>
      <c r="BI315" s="211">
        <f t="shared" si="8"/>
        <v>0</v>
      </c>
      <c r="BJ315" s="23" t="s">
        <v>80</v>
      </c>
      <c r="BK315" s="211">
        <f t="shared" si="9"/>
        <v>0</v>
      </c>
      <c r="BL315" s="23" t="s">
        <v>167</v>
      </c>
      <c r="BM315" s="23" t="s">
        <v>534</v>
      </c>
    </row>
    <row r="316" spans="2:65" s="1" customFormat="1" ht="22.8" customHeight="1">
      <c r="B316" s="40"/>
      <c r="C316" s="200" t="s">
        <v>535</v>
      </c>
      <c r="D316" s="200" t="s">
        <v>162</v>
      </c>
      <c r="E316" s="201" t="s">
        <v>536</v>
      </c>
      <c r="F316" s="202" t="s">
        <v>537</v>
      </c>
      <c r="G316" s="203" t="s">
        <v>386</v>
      </c>
      <c r="H316" s="204">
        <v>3</v>
      </c>
      <c r="I316" s="205"/>
      <c r="J316" s="206">
        <f t="shared" si="0"/>
        <v>0</v>
      </c>
      <c r="K316" s="202" t="s">
        <v>166</v>
      </c>
      <c r="L316" s="60"/>
      <c r="M316" s="207" t="s">
        <v>21</v>
      </c>
      <c r="N316" s="208" t="s">
        <v>43</v>
      </c>
      <c r="O316" s="41"/>
      <c r="P316" s="209">
        <f t="shared" si="1"/>
        <v>0</v>
      </c>
      <c r="Q316" s="209">
        <v>0</v>
      </c>
      <c r="R316" s="209">
        <f t="shared" si="2"/>
        <v>0</v>
      </c>
      <c r="S316" s="209">
        <v>4.0000000000000001E-3</v>
      </c>
      <c r="T316" s="210">
        <f t="shared" si="3"/>
        <v>1.2E-2</v>
      </c>
      <c r="AR316" s="23" t="s">
        <v>275</v>
      </c>
      <c r="AT316" s="23" t="s">
        <v>162</v>
      </c>
      <c r="AU316" s="23" t="s">
        <v>180</v>
      </c>
      <c r="AY316" s="23" t="s">
        <v>160</v>
      </c>
      <c r="BE316" s="211">
        <f t="shared" si="4"/>
        <v>0</v>
      </c>
      <c r="BF316" s="211">
        <f t="shared" si="5"/>
        <v>0</v>
      </c>
      <c r="BG316" s="211">
        <f t="shared" si="6"/>
        <v>0</v>
      </c>
      <c r="BH316" s="211">
        <f t="shared" si="7"/>
        <v>0</v>
      </c>
      <c r="BI316" s="211">
        <f t="shared" si="8"/>
        <v>0</v>
      </c>
      <c r="BJ316" s="23" t="s">
        <v>80</v>
      </c>
      <c r="BK316" s="211">
        <f t="shared" si="9"/>
        <v>0</v>
      </c>
      <c r="BL316" s="23" t="s">
        <v>275</v>
      </c>
      <c r="BM316" s="23" t="s">
        <v>538</v>
      </c>
    </row>
    <row r="317" spans="2:65" s="1" customFormat="1" ht="22.8" customHeight="1">
      <c r="B317" s="40"/>
      <c r="C317" s="200" t="s">
        <v>293</v>
      </c>
      <c r="D317" s="200" t="s">
        <v>162</v>
      </c>
      <c r="E317" s="201" t="s">
        <v>539</v>
      </c>
      <c r="F317" s="202" t="s">
        <v>540</v>
      </c>
      <c r="G317" s="203" t="s">
        <v>386</v>
      </c>
      <c r="H317" s="204">
        <v>6</v>
      </c>
      <c r="I317" s="205"/>
      <c r="J317" s="206">
        <f t="shared" si="0"/>
        <v>0</v>
      </c>
      <c r="K317" s="202" t="s">
        <v>166</v>
      </c>
      <c r="L317" s="60"/>
      <c r="M317" s="207" t="s">
        <v>21</v>
      </c>
      <c r="N317" s="208" t="s">
        <v>43</v>
      </c>
      <c r="O317" s="41"/>
      <c r="P317" s="209">
        <f t="shared" si="1"/>
        <v>0</v>
      </c>
      <c r="Q317" s="209">
        <v>0</v>
      </c>
      <c r="R317" s="209">
        <f t="shared" si="2"/>
        <v>0</v>
      </c>
      <c r="S317" s="209">
        <v>5.0000000000000001E-3</v>
      </c>
      <c r="T317" s="210">
        <f t="shared" si="3"/>
        <v>0.03</v>
      </c>
      <c r="AR317" s="23" t="s">
        <v>275</v>
      </c>
      <c r="AT317" s="23" t="s">
        <v>162</v>
      </c>
      <c r="AU317" s="23" t="s">
        <v>180</v>
      </c>
      <c r="AY317" s="23" t="s">
        <v>160</v>
      </c>
      <c r="BE317" s="211">
        <f t="shared" si="4"/>
        <v>0</v>
      </c>
      <c r="BF317" s="211">
        <f t="shared" si="5"/>
        <v>0</v>
      </c>
      <c r="BG317" s="211">
        <f t="shared" si="6"/>
        <v>0</v>
      </c>
      <c r="BH317" s="211">
        <f t="shared" si="7"/>
        <v>0</v>
      </c>
      <c r="BI317" s="211">
        <f t="shared" si="8"/>
        <v>0</v>
      </c>
      <c r="BJ317" s="23" t="s">
        <v>80</v>
      </c>
      <c r="BK317" s="211">
        <f t="shared" si="9"/>
        <v>0</v>
      </c>
      <c r="BL317" s="23" t="s">
        <v>275</v>
      </c>
      <c r="BM317" s="23" t="s">
        <v>541</v>
      </c>
    </row>
    <row r="318" spans="2:65" s="1" customFormat="1" ht="22.8" customHeight="1">
      <c r="B318" s="40"/>
      <c r="C318" s="200" t="s">
        <v>542</v>
      </c>
      <c r="D318" s="200" t="s">
        <v>162</v>
      </c>
      <c r="E318" s="201" t="s">
        <v>543</v>
      </c>
      <c r="F318" s="202" t="s">
        <v>544</v>
      </c>
      <c r="G318" s="203" t="s">
        <v>386</v>
      </c>
      <c r="H318" s="204">
        <v>6</v>
      </c>
      <c r="I318" s="205"/>
      <c r="J318" s="206">
        <f t="shared" si="0"/>
        <v>0</v>
      </c>
      <c r="K318" s="202" t="s">
        <v>166</v>
      </c>
      <c r="L318" s="60"/>
      <c r="M318" s="207" t="s">
        <v>21</v>
      </c>
      <c r="N318" s="208" t="s">
        <v>43</v>
      </c>
      <c r="O318" s="41"/>
      <c r="P318" s="209">
        <f t="shared" si="1"/>
        <v>0</v>
      </c>
      <c r="Q318" s="209">
        <v>0</v>
      </c>
      <c r="R318" s="209">
        <f t="shared" si="2"/>
        <v>0</v>
      </c>
      <c r="S318" s="209">
        <v>6.0000000000000001E-3</v>
      </c>
      <c r="T318" s="210">
        <f t="shared" si="3"/>
        <v>3.6000000000000004E-2</v>
      </c>
      <c r="AR318" s="23" t="s">
        <v>275</v>
      </c>
      <c r="AT318" s="23" t="s">
        <v>162</v>
      </c>
      <c r="AU318" s="23" t="s">
        <v>180</v>
      </c>
      <c r="AY318" s="23" t="s">
        <v>160</v>
      </c>
      <c r="BE318" s="211">
        <f t="shared" si="4"/>
        <v>0</v>
      </c>
      <c r="BF318" s="211">
        <f t="shared" si="5"/>
        <v>0</v>
      </c>
      <c r="BG318" s="211">
        <f t="shared" si="6"/>
        <v>0</v>
      </c>
      <c r="BH318" s="211">
        <f t="shared" si="7"/>
        <v>0</v>
      </c>
      <c r="BI318" s="211">
        <f t="shared" si="8"/>
        <v>0</v>
      </c>
      <c r="BJ318" s="23" t="s">
        <v>80</v>
      </c>
      <c r="BK318" s="211">
        <f t="shared" si="9"/>
        <v>0</v>
      </c>
      <c r="BL318" s="23" t="s">
        <v>275</v>
      </c>
      <c r="BM318" s="23" t="s">
        <v>545</v>
      </c>
    </row>
    <row r="319" spans="2:65" s="1" customFormat="1" ht="14.4" customHeight="1">
      <c r="B319" s="40"/>
      <c r="C319" s="200" t="s">
        <v>351</v>
      </c>
      <c r="D319" s="200" t="s">
        <v>162</v>
      </c>
      <c r="E319" s="201" t="s">
        <v>546</v>
      </c>
      <c r="F319" s="202" t="s">
        <v>547</v>
      </c>
      <c r="G319" s="203" t="s">
        <v>234</v>
      </c>
      <c r="H319" s="204">
        <v>47.62</v>
      </c>
      <c r="I319" s="205"/>
      <c r="J319" s="206">
        <f t="shared" si="0"/>
        <v>0</v>
      </c>
      <c r="K319" s="202" t="s">
        <v>166</v>
      </c>
      <c r="L319" s="60"/>
      <c r="M319" s="207" t="s">
        <v>21</v>
      </c>
      <c r="N319" s="208" t="s">
        <v>43</v>
      </c>
      <c r="O319" s="41"/>
      <c r="P319" s="209">
        <f t="shared" si="1"/>
        <v>0</v>
      </c>
      <c r="Q319" s="209">
        <v>0</v>
      </c>
      <c r="R319" s="209">
        <f t="shared" si="2"/>
        <v>0</v>
      </c>
      <c r="S319" s="209">
        <v>2.7220000000000001E-2</v>
      </c>
      <c r="T319" s="210">
        <f t="shared" si="3"/>
        <v>1.2962164</v>
      </c>
      <c r="AR319" s="23" t="s">
        <v>275</v>
      </c>
      <c r="AT319" s="23" t="s">
        <v>162</v>
      </c>
      <c r="AU319" s="23" t="s">
        <v>180</v>
      </c>
      <c r="AY319" s="23" t="s">
        <v>160</v>
      </c>
      <c r="BE319" s="211">
        <f t="shared" si="4"/>
        <v>0</v>
      </c>
      <c r="BF319" s="211">
        <f t="shared" si="5"/>
        <v>0</v>
      </c>
      <c r="BG319" s="211">
        <f t="shared" si="6"/>
        <v>0</v>
      </c>
      <c r="BH319" s="211">
        <f t="shared" si="7"/>
        <v>0</v>
      </c>
      <c r="BI319" s="211">
        <f t="shared" si="8"/>
        <v>0</v>
      </c>
      <c r="BJ319" s="23" t="s">
        <v>80</v>
      </c>
      <c r="BK319" s="211">
        <f t="shared" si="9"/>
        <v>0</v>
      </c>
      <c r="BL319" s="23" t="s">
        <v>275</v>
      </c>
      <c r="BM319" s="23" t="s">
        <v>548</v>
      </c>
    </row>
    <row r="320" spans="2:65" s="13" customFormat="1" ht="24">
      <c r="B320" s="225"/>
      <c r="C320" s="226"/>
      <c r="D320" s="212" t="s">
        <v>171</v>
      </c>
      <c r="E320" s="227" t="s">
        <v>21</v>
      </c>
      <c r="F320" s="228" t="s">
        <v>549</v>
      </c>
      <c r="G320" s="226"/>
      <c r="H320" s="229">
        <v>47.62</v>
      </c>
      <c r="I320" s="230"/>
      <c r="J320" s="226"/>
      <c r="K320" s="226"/>
      <c r="L320" s="231"/>
      <c r="M320" s="232"/>
      <c r="N320" s="233"/>
      <c r="O320" s="233"/>
      <c r="P320" s="233"/>
      <c r="Q320" s="233"/>
      <c r="R320" s="233"/>
      <c r="S320" s="233"/>
      <c r="T320" s="234"/>
      <c r="AT320" s="235" t="s">
        <v>171</v>
      </c>
      <c r="AU320" s="235" t="s">
        <v>180</v>
      </c>
      <c r="AV320" s="13" t="s">
        <v>82</v>
      </c>
      <c r="AW320" s="13" t="s">
        <v>35</v>
      </c>
      <c r="AX320" s="13" t="s">
        <v>72</v>
      </c>
      <c r="AY320" s="235" t="s">
        <v>160</v>
      </c>
    </row>
    <row r="321" spans="2:65" s="1" customFormat="1" ht="14.4" customHeight="1">
      <c r="B321" s="40"/>
      <c r="C321" s="200" t="s">
        <v>381</v>
      </c>
      <c r="D321" s="200" t="s">
        <v>162</v>
      </c>
      <c r="E321" s="201" t="s">
        <v>550</v>
      </c>
      <c r="F321" s="202" t="s">
        <v>551</v>
      </c>
      <c r="G321" s="203" t="s">
        <v>234</v>
      </c>
      <c r="H321" s="204">
        <v>87.355000000000004</v>
      </c>
      <c r="I321" s="205"/>
      <c r="J321" s="206">
        <f>ROUND(I321*H321,2)</f>
        <v>0</v>
      </c>
      <c r="K321" s="202" t="s">
        <v>166</v>
      </c>
      <c r="L321" s="60"/>
      <c r="M321" s="207" t="s">
        <v>21</v>
      </c>
      <c r="N321" s="208" t="s">
        <v>43</v>
      </c>
      <c r="O321" s="41"/>
      <c r="P321" s="209">
        <f>O321*H321</f>
        <v>0</v>
      </c>
      <c r="Q321" s="209">
        <v>0</v>
      </c>
      <c r="R321" s="209">
        <f>Q321*H321</f>
        <v>0</v>
      </c>
      <c r="S321" s="209">
        <v>2.5000000000000001E-3</v>
      </c>
      <c r="T321" s="210">
        <f>S321*H321</f>
        <v>0.21838750000000001</v>
      </c>
      <c r="AR321" s="23" t="s">
        <v>275</v>
      </c>
      <c r="AT321" s="23" t="s">
        <v>162</v>
      </c>
      <c r="AU321" s="23" t="s">
        <v>180</v>
      </c>
      <c r="AY321" s="23" t="s">
        <v>160</v>
      </c>
      <c r="BE321" s="211">
        <f>IF(N321="základní",J321,0)</f>
        <v>0</v>
      </c>
      <c r="BF321" s="211">
        <f>IF(N321="snížená",J321,0)</f>
        <v>0</v>
      </c>
      <c r="BG321" s="211">
        <f>IF(N321="zákl. přenesená",J321,0)</f>
        <v>0</v>
      </c>
      <c r="BH321" s="211">
        <f>IF(N321="sníž. přenesená",J321,0)</f>
        <v>0</v>
      </c>
      <c r="BI321" s="211">
        <f>IF(N321="nulová",J321,0)</f>
        <v>0</v>
      </c>
      <c r="BJ321" s="23" t="s">
        <v>80</v>
      </c>
      <c r="BK321" s="211">
        <f>ROUND(I321*H321,2)</f>
        <v>0</v>
      </c>
      <c r="BL321" s="23" t="s">
        <v>275</v>
      </c>
      <c r="BM321" s="23" t="s">
        <v>552</v>
      </c>
    </row>
    <row r="322" spans="2:65" s="13" customFormat="1">
      <c r="B322" s="225"/>
      <c r="C322" s="226"/>
      <c r="D322" s="212" t="s">
        <v>171</v>
      </c>
      <c r="E322" s="227" t="s">
        <v>21</v>
      </c>
      <c r="F322" s="228" t="s">
        <v>553</v>
      </c>
      <c r="G322" s="226"/>
      <c r="H322" s="229">
        <v>87.355000000000004</v>
      </c>
      <c r="I322" s="230"/>
      <c r="J322" s="226"/>
      <c r="K322" s="226"/>
      <c r="L322" s="231"/>
      <c r="M322" s="232"/>
      <c r="N322" s="233"/>
      <c r="O322" s="233"/>
      <c r="P322" s="233"/>
      <c r="Q322" s="233"/>
      <c r="R322" s="233"/>
      <c r="S322" s="233"/>
      <c r="T322" s="234"/>
      <c r="AT322" s="235" t="s">
        <v>171</v>
      </c>
      <c r="AU322" s="235" t="s">
        <v>180</v>
      </c>
      <c r="AV322" s="13" t="s">
        <v>82</v>
      </c>
      <c r="AW322" s="13" t="s">
        <v>35</v>
      </c>
      <c r="AX322" s="13" t="s">
        <v>72</v>
      </c>
      <c r="AY322" s="235" t="s">
        <v>160</v>
      </c>
    </row>
    <row r="323" spans="2:65" s="11" customFormat="1" ht="22.35" customHeight="1">
      <c r="B323" s="184"/>
      <c r="C323" s="185"/>
      <c r="D323" s="186" t="s">
        <v>71</v>
      </c>
      <c r="E323" s="198" t="s">
        <v>554</v>
      </c>
      <c r="F323" s="198" t="s">
        <v>555</v>
      </c>
      <c r="G323" s="185"/>
      <c r="H323" s="185"/>
      <c r="I323" s="188"/>
      <c r="J323" s="199">
        <f>BK323</f>
        <v>0</v>
      </c>
      <c r="K323" s="185"/>
      <c r="L323" s="190"/>
      <c r="M323" s="191"/>
      <c r="N323" s="192"/>
      <c r="O323" s="192"/>
      <c r="P323" s="193">
        <f>SUM(P324:P372)</f>
        <v>0</v>
      </c>
      <c r="Q323" s="192"/>
      <c r="R323" s="193">
        <f>SUM(R324:R372)</f>
        <v>3.3454999999999999E-3</v>
      </c>
      <c r="S323" s="192"/>
      <c r="T323" s="194">
        <f>SUM(T324:T372)</f>
        <v>39.191475999999994</v>
      </c>
      <c r="AR323" s="195" t="s">
        <v>80</v>
      </c>
      <c r="AT323" s="196" t="s">
        <v>71</v>
      </c>
      <c r="AU323" s="196" t="s">
        <v>82</v>
      </c>
      <c r="AY323" s="195" t="s">
        <v>160</v>
      </c>
      <c r="BK323" s="197">
        <f>SUM(BK324:BK372)</f>
        <v>0</v>
      </c>
    </row>
    <row r="324" spans="2:65" s="1" customFormat="1" ht="34.200000000000003" customHeight="1">
      <c r="B324" s="40"/>
      <c r="C324" s="200" t="s">
        <v>556</v>
      </c>
      <c r="D324" s="200" t="s">
        <v>162</v>
      </c>
      <c r="E324" s="201" t="s">
        <v>557</v>
      </c>
      <c r="F324" s="202" t="s">
        <v>558</v>
      </c>
      <c r="G324" s="203" t="s">
        <v>386</v>
      </c>
      <c r="H324" s="204">
        <v>3</v>
      </c>
      <c r="I324" s="205"/>
      <c r="J324" s="206">
        <f>ROUND(I324*H324,2)</f>
        <v>0</v>
      </c>
      <c r="K324" s="202" t="s">
        <v>166</v>
      </c>
      <c r="L324" s="60"/>
      <c r="M324" s="207" t="s">
        <v>21</v>
      </c>
      <c r="N324" s="208" t="s">
        <v>43</v>
      </c>
      <c r="O324" s="41"/>
      <c r="P324" s="209">
        <f>O324*H324</f>
        <v>0</v>
      </c>
      <c r="Q324" s="209">
        <v>0</v>
      </c>
      <c r="R324" s="209">
        <f>Q324*H324</f>
        <v>0</v>
      </c>
      <c r="S324" s="209">
        <v>0.27600000000000002</v>
      </c>
      <c r="T324" s="210">
        <f>S324*H324</f>
        <v>0.82800000000000007</v>
      </c>
      <c r="AR324" s="23" t="s">
        <v>167</v>
      </c>
      <c r="AT324" s="23" t="s">
        <v>162</v>
      </c>
      <c r="AU324" s="23" t="s">
        <v>180</v>
      </c>
      <c r="AY324" s="23" t="s">
        <v>160</v>
      </c>
      <c r="BE324" s="211">
        <f>IF(N324="základní",J324,0)</f>
        <v>0</v>
      </c>
      <c r="BF324" s="211">
        <f>IF(N324="snížená",J324,0)</f>
        <v>0</v>
      </c>
      <c r="BG324" s="211">
        <f>IF(N324="zákl. přenesená",J324,0)</f>
        <v>0</v>
      </c>
      <c r="BH324" s="211">
        <f>IF(N324="sníž. přenesená",J324,0)</f>
        <v>0</v>
      </c>
      <c r="BI324" s="211">
        <f>IF(N324="nulová",J324,0)</f>
        <v>0</v>
      </c>
      <c r="BJ324" s="23" t="s">
        <v>80</v>
      </c>
      <c r="BK324" s="211">
        <f>ROUND(I324*H324,2)</f>
        <v>0</v>
      </c>
      <c r="BL324" s="23" t="s">
        <v>167</v>
      </c>
      <c r="BM324" s="23" t="s">
        <v>559</v>
      </c>
    </row>
    <row r="325" spans="2:65" s="13" customFormat="1">
      <c r="B325" s="225"/>
      <c r="C325" s="226"/>
      <c r="D325" s="212" t="s">
        <v>171</v>
      </c>
      <c r="E325" s="227" t="s">
        <v>21</v>
      </c>
      <c r="F325" s="228" t="s">
        <v>560</v>
      </c>
      <c r="G325" s="226"/>
      <c r="H325" s="229">
        <v>3</v>
      </c>
      <c r="I325" s="230"/>
      <c r="J325" s="226"/>
      <c r="K325" s="226"/>
      <c r="L325" s="231"/>
      <c r="M325" s="232"/>
      <c r="N325" s="233"/>
      <c r="O325" s="233"/>
      <c r="P325" s="233"/>
      <c r="Q325" s="233"/>
      <c r="R325" s="233"/>
      <c r="S325" s="233"/>
      <c r="T325" s="234"/>
      <c r="AT325" s="235" t="s">
        <v>171</v>
      </c>
      <c r="AU325" s="235" t="s">
        <v>180</v>
      </c>
      <c r="AV325" s="13" t="s">
        <v>82</v>
      </c>
      <c r="AW325" s="13" t="s">
        <v>35</v>
      </c>
      <c r="AX325" s="13" t="s">
        <v>72</v>
      </c>
      <c r="AY325" s="235" t="s">
        <v>160</v>
      </c>
    </row>
    <row r="326" spans="2:65" s="1" customFormat="1" ht="34.200000000000003" customHeight="1">
      <c r="B326" s="40"/>
      <c r="C326" s="200" t="s">
        <v>561</v>
      </c>
      <c r="D326" s="200" t="s">
        <v>162</v>
      </c>
      <c r="E326" s="201" t="s">
        <v>562</v>
      </c>
      <c r="F326" s="202" t="s">
        <v>563</v>
      </c>
      <c r="G326" s="203" t="s">
        <v>234</v>
      </c>
      <c r="H326" s="204">
        <v>1.7470000000000001</v>
      </c>
      <c r="I326" s="205"/>
      <c r="J326" s="206">
        <f>ROUND(I326*H326,2)</f>
        <v>0</v>
      </c>
      <c r="K326" s="202" t="s">
        <v>166</v>
      </c>
      <c r="L326" s="60"/>
      <c r="M326" s="207" t="s">
        <v>21</v>
      </c>
      <c r="N326" s="208" t="s">
        <v>43</v>
      </c>
      <c r="O326" s="41"/>
      <c r="P326" s="209">
        <f>O326*H326</f>
        <v>0</v>
      </c>
      <c r="Q326" s="209">
        <v>0</v>
      </c>
      <c r="R326" s="209">
        <f>Q326*H326</f>
        <v>0</v>
      </c>
      <c r="S326" s="209">
        <v>0.27</v>
      </c>
      <c r="T326" s="210">
        <f>S326*H326</f>
        <v>0.47169000000000005</v>
      </c>
      <c r="AR326" s="23" t="s">
        <v>167</v>
      </c>
      <c r="AT326" s="23" t="s">
        <v>162</v>
      </c>
      <c r="AU326" s="23" t="s">
        <v>180</v>
      </c>
      <c r="AY326" s="23" t="s">
        <v>160</v>
      </c>
      <c r="BE326" s="211">
        <f>IF(N326="základní",J326,0)</f>
        <v>0</v>
      </c>
      <c r="BF326" s="211">
        <f>IF(N326="snížená",J326,0)</f>
        <v>0</v>
      </c>
      <c r="BG326" s="211">
        <f>IF(N326="zákl. přenesená",J326,0)</f>
        <v>0</v>
      </c>
      <c r="BH326" s="211">
        <f>IF(N326="sníž. přenesená",J326,0)</f>
        <v>0</v>
      </c>
      <c r="BI326" s="211">
        <f>IF(N326="nulová",J326,0)</f>
        <v>0</v>
      </c>
      <c r="BJ326" s="23" t="s">
        <v>80</v>
      </c>
      <c r="BK326" s="211">
        <f>ROUND(I326*H326,2)</f>
        <v>0</v>
      </c>
      <c r="BL326" s="23" t="s">
        <v>167</v>
      </c>
      <c r="BM326" s="23" t="s">
        <v>564</v>
      </c>
    </row>
    <row r="327" spans="2:65" s="13" customFormat="1">
      <c r="B327" s="225"/>
      <c r="C327" s="226"/>
      <c r="D327" s="212" t="s">
        <v>171</v>
      </c>
      <c r="E327" s="227" t="s">
        <v>21</v>
      </c>
      <c r="F327" s="228" t="s">
        <v>565</v>
      </c>
      <c r="G327" s="226"/>
      <c r="H327" s="229">
        <v>1.7470000000000001</v>
      </c>
      <c r="I327" s="230"/>
      <c r="J327" s="226"/>
      <c r="K327" s="226"/>
      <c r="L327" s="231"/>
      <c r="M327" s="232"/>
      <c r="N327" s="233"/>
      <c r="O327" s="233"/>
      <c r="P327" s="233"/>
      <c r="Q327" s="233"/>
      <c r="R327" s="233"/>
      <c r="S327" s="233"/>
      <c r="T327" s="234"/>
      <c r="AT327" s="235" t="s">
        <v>171</v>
      </c>
      <c r="AU327" s="235" t="s">
        <v>180</v>
      </c>
      <c r="AV327" s="13" t="s">
        <v>82</v>
      </c>
      <c r="AW327" s="13" t="s">
        <v>35</v>
      </c>
      <c r="AX327" s="13" t="s">
        <v>72</v>
      </c>
      <c r="AY327" s="235" t="s">
        <v>160</v>
      </c>
    </row>
    <row r="328" spans="2:65" s="1" customFormat="1" ht="34.200000000000003" customHeight="1">
      <c r="B328" s="40"/>
      <c r="C328" s="200" t="s">
        <v>566</v>
      </c>
      <c r="D328" s="200" t="s">
        <v>162</v>
      </c>
      <c r="E328" s="201" t="s">
        <v>567</v>
      </c>
      <c r="F328" s="202" t="s">
        <v>568</v>
      </c>
      <c r="G328" s="203" t="s">
        <v>165</v>
      </c>
      <c r="H328" s="204">
        <v>2.73</v>
      </c>
      <c r="I328" s="205"/>
      <c r="J328" s="206">
        <f>ROUND(I328*H328,2)</f>
        <v>0</v>
      </c>
      <c r="K328" s="202" t="s">
        <v>166</v>
      </c>
      <c r="L328" s="60"/>
      <c r="M328" s="207" t="s">
        <v>21</v>
      </c>
      <c r="N328" s="208" t="s">
        <v>43</v>
      </c>
      <c r="O328" s="41"/>
      <c r="P328" s="209">
        <f>O328*H328</f>
        <v>0</v>
      </c>
      <c r="Q328" s="209">
        <v>0</v>
      </c>
      <c r="R328" s="209">
        <f>Q328*H328</f>
        <v>0</v>
      </c>
      <c r="S328" s="209">
        <v>1.8</v>
      </c>
      <c r="T328" s="210">
        <f>S328*H328</f>
        <v>4.9139999999999997</v>
      </c>
      <c r="AR328" s="23" t="s">
        <v>167</v>
      </c>
      <c r="AT328" s="23" t="s">
        <v>162</v>
      </c>
      <c r="AU328" s="23" t="s">
        <v>180</v>
      </c>
      <c r="AY328" s="23" t="s">
        <v>160</v>
      </c>
      <c r="BE328" s="211">
        <f>IF(N328="základní",J328,0)</f>
        <v>0</v>
      </c>
      <c r="BF328" s="211">
        <f>IF(N328="snížená",J328,0)</f>
        <v>0</v>
      </c>
      <c r="BG328" s="211">
        <f>IF(N328="zákl. přenesená",J328,0)</f>
        <v>0</v>
      </c>
      <c r="BH328" s="211">
        <f>IF(N328="sníž. přenesená",J328,0)</f>
        <v>0</v>
      </c>
      <c r="BI328" s="211">
        <f>IF(N328="nulová",J328,0)</f>
        <v>0</v>
      </c>
      <c r="BJ328" s="23" t="s">
        <v>80</v>
      </c>
      <c r="BK328" s="211">
        <f>ROUND(I328*H328,2)</f>
        <v>0</v>
      </c>
      <c r="BL328" s="23" t="s">
        <v>167</v>
      </c>
      <c r="BM328" s="23" t="s">
        <v>569</v>
      </c>
    </row>
    <row r="329" spans="2:65" s="13" customFormat="1">
      <c r="B329" s="225"/>
      <c r="C329" s="226"/>
      <c r="D329" s="212" t="s">
        <v>171</v>
      </c>
      <c r="E329" s="227" t="s">
        <v>21</v>
      </c>
      <c r="F329" s="228" t="s">
        <v>570</v>
      </c>
      <c r="G329" s="226"/>
      <c r="H329" s="229">
        <v>0.98799999999999999</v>
      </c>
      <c r="I329" s="230"/>
      <c r="J329" s="226"/>
      <c r="K329" s="226"/>
      <c r="L329" s="231"/>
      <c r="M329" s="232"/>
      <c r="N329" s="233"/>
      <c r="O329" s="233"/>
      <c r="P329" s="233"/>
      <c r="Q329" s="233"/>
      <c r="R329" s="233"/>
      <c r="S329" s="233"/>
      <c r="T329" s="234"/>
      <c r="AT329" s="235" t="s">
        <v>171</v>
      </c>
      <c r="AU329" s="235" t="s">
        <v>180</v>
      </c>
      <c r="AV329" s="13" t="s">
        <v>82</v>
      </c>
      <c r="AW329" s="13" t="s">
        <v>35</v>
      </c>
      <c r="AX329" s="13" t="s">
        <v>72</v>
      </c>
      <c r="AY329" s="235" t="s">
        <v>160</v>
      </c>
    </row>
    <row r="330" spans="2:65" s="13" customFormat="1">
      <c r="B330" s="225"/>
      <c r="C330" s="226"/>
      <c r="D330" s="212" t="s">
        <v>171</v>
      </c>
      <c r="E330" s="227" t="s">
        <v>21</v>
      </c>
      <c r="F330" s="228" t="s">
        <v>571</v>
      </c>
      <c r="G330" s="226"/>
      <c r="H330" s="229">
        <v>0.41599999999999998</v>
      </c>
      <c r="I330" s="230"/>
      <c r="J330" s="226"/>
      <c r="K330" s="226"/>
      <c r="L330" s="231"/>
      <c r="M330" s="232"/>
      <c r="N330" s="233"/>
      <c r="O330" s="233"/>
      <c r="P330" s="233"/>
      <c r="Q330" s="233"/>
      <c r="R330" s="233"/>
      <c r="S330" s="233"/>
      <c r="T330" s="234"/>
      <c r="AT330" s="235" t="s">
        <v>171</v>
      </c>
      <c r="AU330" s="235" t="s">
        <v>180</v>
      </c>
      <c r="AV330" s="13" t="s">
        <v>82</v>
      </c>
      <c r="AW330" s="13" t="s">
        <v>35</v>
      </c>
      <c r="AX330" s="13" t="s">
        <v>72</v>
      </c>
      <c r="AY330" s="235" t="s">
        <v>160</v>
      </c>
    </row>
    <row r="331" spans="2:65" s="13" customFormat="1">
      <c r="B331" s="225"/>
      <c r="C331" s="226"/>
      <c r="D331" s="212" t="s">
        <v>171</v>
      </c>
      <c r="E331" s="227" t="s">
        <v>21</v>
      </c>
      <c r="F331" s="228" t="s">
        <v>572</v>
      </c>
      <c r="G331" s="226"/>
      <c r="H331" s="229">
        <v>1.3260000000000001</v>
      </c>
      <c r="I331" s="230"/>
      <c r="J331" s="226"/>
      <c r="K331" s="226"/>
      <c r="L331" s="231"/>
      <c r="M331" s="232"/>
      <c r="N331" s="233"/>
      <c r="O331" s="233"/>
      <c r="P331" s="233"/>
      <c r="Q331" s="233"/>
      <c r="R331" s="233"/>
      <c r="S331" s="233"/>
      <c r="T331" s="234"/>
      <c r="AT331" s="235" t="s">
        <v>171</v>
      </c>
      <c r="AU331" s="235" t="s">
        <v>180</v>
      </c>
      <c r="AV331" s="13" t="s">
        <v>82</v>
      </c>
      <c r="AW331" s="13" t="s">
        <v>35</v>
      </c>
      <c r="AX331" s="13" t="s">
        <v>72</v>
      </c>
      <c r="AY331" s="235" t="s">
        <v>160</v>
      </c>
    </row>
    <row r="332" spans="2:65" s="1" customFormat="1" ht="34.200000000000003" customHeight="1">
      <c r="B332" s="40"/>
      <c r="C332" s="200" t="s">
        <v>573</v>
      </c>
      <c r="D332" s="200" t="s">
        <v>162</v>
      </c>
      <c r="E332" s="201" t="s">
        <v>574</v>
      </c>
      <c r="F332" s="202" t="s">
        <v>575</v>
      </c>
      <c r="G332" s="203" t="s">
        <v>165</v>
      </c>
      <c r="H332" s="204">
        <v>0.66200000000000003</v>
      </c>
      <c r="I332" s="205"/>
      <c r="J332" s="206">
        <f>ROUND(I332*H332,2)</f>
        <v>0</v>
      </c>
      <c r="K332" s="202" t="s">
        <v>166</v>
      </c>
      <c r="L332" s="60"/>
      <c r="M332" s="207" t="s">
        <v>21</v>
      </c>
      <c r="N332" s="208" t="s">
        <v>43</v>
      </c>
      <c r="O332" s="41"/>
      <c r="P332" s="209">
        <f>O332*H332</f>
        <v>0</v>
      </c>
      <c r="Q332" s="209">
        <v>0</v>
      </c>
      <c r="R332" s="209">
        <f>Q332*H332</f>
        <v>0</v>
      </c>
      <c r="S332" s="209">
        <v>1.8</v>
      </c>
      <c r="T332" s="210">
        <f>S332*H332</f>
        <v>1.1916</v>
      </c>
      <c r="AR332" s="23" t="s">
        <v>167</v>
      </c>
      <c r="AT332" s="23" t="s">
        <v>162</v>
      </c>
      <c r="AU332" s="23" t="s">
        <v>180</v>
      </c>
      <c r="AY332" s="23" t="s">
        <v>160</v>
      </c>
      <c r="BE332" s="211">
        <f>IF(N332="základní",J332,0)</f>
        <v>0</v>
      </c>
      <c r="BF332" s="211">
        <f>IF(N332="snížená",J332,0)</f>
        <v>0</v>
      </c>
      <c r="BG332" s="211">
        <f>IF(N332="zákl. přenesená",J332,0)</f>
        <v>0</v>
      </c>
      <c r="BH332" s="211">
        <f>IF(N332="sníž. přenesená",J332,0)</f>
        <v>0</v>
      </c>
      <c r="BI332" s="211">
        <f>IF(N332="nulová",J332,0)</f>
        <v>0</v>
      </c>
      <c r="BJ332" s="23" t="s">
        <v>80</v>
      </c>
      <c r="BK332" s="211">
        <f>ROUND(I332*H332,2)</f>
        <v>0</v>
      </c>
      <c r="BL332" s="23" t="s">
        <v>167</v>
      </c>
      <c r="BM332" s="23" t="s">
        <v>576</v>
      </c>
    </row>
    <row r="333" spans="2:65" s="13" customFormat="1">
      <c r="B333" s="225"/>
      <c r="C333" s="226"/>
      <c r="D333" s="212" t="s">
        <v>171</v>
      </c>
      <c r="E333" s="227" t="s">
        <v>21</v>
      </c>
      <c r="F333" s="228" t="s">
        <v>577</v>
      </c>
      <c r="G333" s="226"/>
      <c r="H333" s="229">
        <v>0.66200000000000003</v>
      </c>
      <c r="I333" s="230"/>
      <c r="J333" s="226"/>
      <c r="K333" s="226"/>
      <c r="L333" s="231"/>
      <c r="M333" s="232"/>
      <c r="N333" s="233"/>
      <c r="O333" s="233"/>
      <c r="P333" s="233"/>
      <c r="Q333" s="233"/>
      <c r="R333" s="233"/>
      <c r="S333" s="233"/>
      <c r="T333" s="234"/>
      <c r="AT333" s="235" t="s">
        <v>171</v>
      </c>
      <c r="AU333" s="235" t="s">
        <v>180</v>
      </c>
      <c r="AV333" s="13" t="s">
        <v>82</v>
      </c>
      <c r="AW333" s="13" t="s">
        <v>35</v>
      </c>
      <c r="AX333" s="13" t="s">
        <v>72</v>
      </c>
      <c r="AY333" s="235" t="s">
        <v>160</v>
      </c>
    </row>
    <row r="334" spans="2:65" s="1" customFormat="1" ht="45.6" customHeight="1">
      <c r="B334" s="40"/>
      <c r="C334" s="200" t="s">
        <v>578</v>
      </c>
      <c r="D334" s="200" t="s">
        <v>162</v>
      </c>
      <c r="E334" s="201" t="s">
        <v>579</v>
      </c>
      <c r="F334" s="202" t="s">
        <v>580</v>
      </c>
      <c r="G334" s="203" t="s">
        <v>252</v>
      </c>
      <c r="H334" s="204">
        <v>36</v>
      </c>
      <c r="I334" s="205"/>
      <c r="J334" s="206">
        <f>ROUND(I334*H334,2)</f>
        <v>0</v>
      </c>
      <c r="K334" s="202" t="s">
        <v>166</v>
      </c>
      <c r="L334" s="60"/>
      <c r="M334" s="207" t="s">
        <v>21</v>
      </c>
      <c r="N334" s="208" t="s">
        <v>43</v>
      </c>
      <c r="O334" s="41"/>
      <c r="P334" s="209">
        <f>O334*H334</f>
        <v>0</v>
      </c>
      <c r="Q334" s="209">
        <v>0</v>
      </c>
      <c r="R334" s="209">
        <f>Q334*H334</f>
        <v>0</v>
      </c>
      <c r="S334" s="209">
        <v>4.2000000000000003E-2</v>
      </c>
      <c r="T334" s="210">
        <f>S334*H334</f>
        <v>1.512</v>
      </c>
      <c r="AR334" s="23" t="s">
        <v>167</v>
      </c>
      <c r="AT334" s="23" t="s">
        <v>162</v>
      </c>
      <c r="AU334" s="23" t="s">
        <v>180</v>
      </c>
      <c r="AY334" s="23" t="s">
        <v>160</v>
      </c>
      <c r="BE334" s="211">
        <f>IF(N334="základní",J334,0)</f>
        <v>0</v>
      </c>
      <c r="BF334" s="211">
        <f>IF(N334="snížená",J334,0)</f>
        <v>0</v>
      </c>
      <c r="BG334" s="211">
        <f>IF(N334="zákl. přenesená",J334,0)</f>
        <v>0</v>
      </c>
      <c r="BH334" s="211">
        <f>IF(N334="sníž. přenesená",J334,0)</f>
        <v>0</v>
      </c>
      <c r="BI334" s="211">
        <f>IF(N334="nulová",J334,0)</f>
        <v>0</v>
      </c>
      <c r="BJ334" s="23" t="s">
        <v>80</v>
      </c>
      <c r="BK334" s="211">
        <f>ROUND(I334*H334,2)</f>
        <v>0</v>
      </c>
      <c r="BL334" s="23" t="s">
        <v>167</v>
      </c>
      <c r="BM334" s="23" t="s">
        <v>581</v>
      </c>
    </row>
    <row r="335" spans="2:65" s="12" customFormat="1">
      <c r="B335" s="215"/>
      <c r="C335" s="216"/>
      <c r="D335" s="212" t="s">
        <v>171</v>
      </c>
      <c r="E335" s="217" t="s">
        <v>21</v>
      </c>
      <c r="F335" s="218" t="s">
        <v>209</v>
      </c>
      <c r="G335" s="216"/>
      <c r="H335" s="217" t="s">
        <v>21</v>
      </c>
      <c r="I335" s="219"/>
      <c r="J335" s="216"/>
      <c r="K335" s="216"/>
      <c r="L335" s="220"/>
      <c r="M335" s="221"/>
      <c r="N335" s="222"/>
      <c r="O335" s="222"/>
      <c r="P335" s="222"/>
      <c r="Q335" s="222"/>
      <c r="R335" s="222"/>
      <c r="S335" s="222"/>
      <c r="T335" s="223"/>
      <c r="AT335" s="224" t="s">
        <v>171</v>
      </c>
      <c r="AU335" s="224" t="s">
        <v>180</v>
      </c>
      <c r="AV335" s="12" t="s">
        <v>80</v>
      </c>
      <c r="AW335" s="12" t="s">
        <v>35</v>
      </c>
      <c r="AX335" s="12" t="s">
        <v>72</v>
      </c>
      <c r="AY335" s="224" t="s">
        <v>160</v>
      </c>
    </row>
    <row r="336" spans="2:65" s="13" customFormat="1">
      <c r="B336" s="225"/>
      <c r="C336" s="226"/>
      <c r="D336" s="212" t="s">
        <v>171</v>
      </c>
      <c r="E336" s="227" t="s">
        <v>21</v>
      </c>
      <c r="F336" s="228" t="s">
        <v>582</v>
      </c>
      <c r="G336" s="226"/>
      <c r="H336" s="229">
        <v>22.4</v>
      </c>
      <c r="I336" s="230"/>
      <c r="J336" s="226"/>
      <c r="K336" s="226"/>
      <c r="L336" s="231"/>
      <c r="M336" s="232"/>
      <c r="N336" s="233"/>
      <c r="O336" s="233"/>
      <c r="P336" s="233"/>
      <c r="Q336" s="233"/>
      <c r="R336" s="233"/>
      <c r="S336" s="233"/>
      <c r="T336" s="234"/>
      <c r="AT336" s="235" t="s">
        <v>171</v>
      </c>
      <c r="AU336" s="235" t="s">
        <v>180</v>
      </c>
      <c r="AV336" s="13" t="s">
        <v>82</v>
      </c>
      <c r="AW336" s="13" t="s">
        <v>35</v>
      </c>
      <c r="AX336" s="13" t="s">
        <v>72</v>
      </c>
      <c r="AY336" s="235" t="s">
        <v>160</v>
      </c>
    </row>
    <row r="337" spans="2:65" s="12" customFormat="1">
      <c r="B337" s="215"/>
      <c r="C337" s="216"/>
      <c r="D337" s="212" t="s">
        <v>171</v>
      </c>
      <c r="E337" s="217" t="s">
        <v>21</v>
      </c>
      <c r="F337" s="218" t="s">
        <v>223</v>
      </c>
      <c r="G337" s="216"/>
      <c r="H337" s="217" t="s">
        <v>21</v>
      </c>
      <c r="I337" s="219"/>
      <c r="J337" s="216"/>
      <c r="K337" s="216"/>
      <c r="L337" s="220"/>
      <c r="M337" s="221"/>
      <c r="N337" s="222"/>
      <c r="O337" s="222"/>
      <c r="P337" s="222"/>
      <c r="Q337" s="222"/>
      <c r="R337" s="222"/>
      <c r="S337" s="222"/>
      <c r="T337" s="223"/>
      <c r="AT337" s="224" t="s">
        <v>171</v>
      </c>
      <c r="AU337" s="224" t="s">
        <v>180</v>
      </c>
      <c r="AV337" s="12" t="s">
        <v>80</v>
      </c>
      <c r="AW337" s="12" t="s">
        <v>35</v>
      </c>
      <c r="AX337" s="12" t="s">
        <v>72</v>
      </c>
      <c r="AY337" s="224" t="s">
        <v>160</v>
      </c>
    </row>
    <row r="338" spans="2:65" s="13" customFormat="1">
      <c r="B338" s="225"/>
      <c r="C338" s="226"/>
      <c r="D338" s="212" t="s">
        <v>171</v>
      </c>
      <c r="E338" s="227" t="s">
        <v>21</v>
      </c>
      <c r="F338" s="228" t="s">
        <v>583</v>
      </c>
      <c r="G338" s="226"/>
      <c r="H338" s="229">
        <v>13.6</v>
      </c>
      <c r="I338" s="230"/>
      <c r="J338" s="226"/>
      <c r="K338" s="226"/>
      <c r="L338" s="231"/>
      <c r="M338" s="232"/>
      <c r="N338" s="233"/>
      <c r="O338" s="233"/>
      <c r="P338" s="233"/>
      <c r="Q338" s="233"/>
      <c r="R338" s="233"/>
      <c r="S338" s="233"/>
      <c r="T338" s="234"/>
      <c r="AT338" s="235" t="s">
        <v>171</v>
      </c>
      <c r="AU338" s="235" t="s">
        <v>180</v>
      </c>
      <c r="AV338" s="13" t="s">
        <v>82</v>
      </c>
      <c r="AW338" s="13" t="s">
        <v>35</v>
      </c>
      <c r="AX338" s="13" t="s">
        <v>72</v>
      </c>
      <c r="AY338" s="235" t="s">
        <v>160</v>
      </c>
    </row>
    <row r="339" spans="2:65" s="1" customFormat="1" ht="34.200000000000003" customHeight="1">
      <c r="B339" s="40"/>
      <c r="C339" s="200" t="s">
        <v>584</v>
      </c>
      <c r="D339" s="200" t="s">
        <v>162</v>
      </c>
      <c r="E339" s="201" t="s">
        <v>585</v>
      </c>
      <c r="F339" s="202" t="s">
        <v>586</v>
      </c>
      <c r="G339" s="203" t="s">
        <v>386</v>
      </c>
      <c r="H339" s="204">
        <v>1</v>
      </c>
      <c r="I339" s="205"/>
      <c r="J339" s="206">
        <f>ROUND(I339*H339,2)</f>
        <v>0</v>
      </c>
      <c r="K339" s="202" t="s">
        <v>166</v>
      </c>
      <c r="L339" s="60"/>
      <c r="M339" s="207" t="s">
        <v>21</v>
      </c>
      <c r="N339" s="208" t="s">
        <v>43</v>
      </c>
      <c r="O339" s="41"/>
      <c r="P339" s="209">
        <f>O339*H339</f>
        <v>0</v>
      </c>
      <c r="Q339" s="209">
        <v>0</v>
      </c>
      <c r="R339" s="209">
        <f>Q339*H339</f>
        <v>0</v>
      </c>
      <c r="S339" s="209">
        <v>5.3999999999999999E-2</v>
      </c>
      <c r="T339" s="210">
        <f>S339*H339</f>
        <v>5.3999999999999999E-2</v>
      </c>
      <c r="AR339" s="23" t="s">
        <v>167</v>
      </c>
      <c r="AT339" s="23" t="s">
        <v>162</v>
      </c>
      <c r="AU339" s="23" t="s">
        <v>180</v>
      </c>
      <c r="AY339" s="23" t="s">
        <v>160</v>
      </c>
      <c r="BE339" s="211">
        <f>IF(N339="základní",J339,0)</f>
        <v>0</v>
      </c>
      <c r="BF339" s="211">
        <f>IF(N339="snížená",J339,0)</f>
        <v>0</v>
      </c>
      <c r="BG339" s="211">
        <f>IF(N339="zákl. přenesená",J339,0)</f>
        <v>0</v>
      </c>
      <c r="BH339" s="211">
        <f>IF(N339="sníž. přenesená",J339,0)</f>
        <v>0</v>
      </c>
      <c r="BI339" s="211">
        <f>IF(N339="nulová",J339,0)</f>
        <v>0</v>
      </c>
      <c r="BJ339" s="23" t="s">
        <v>80</v>
      </c>
      <c r="BK339" s="211">
        <f>ROUND(I339*H339,2)</f>
        <v>0</v>
      </c>
      <c r="BL339" s="23" t="s">
        <v>167</v>
      </c>
      <c r="BM339" s="23" t="s">
        <v>587</v>
      </c>
    </row>
    <row r="340" spans="2:65" s="1" customFormat="1" ht="34.200000000000003" customHeight="1">
      <c r="B340" s="40"/>
      <c r="C340" s="200" t="s">
        <v>588</v>
      </c>
      <c r="D340" s="200" t="s">
        <v>162</v>
      </c>
      <c r="E340" s="201" t="s">
        <v>589</v>
      </c>
      <c r="F340" s="202" t="s">
        <v>590</v>
      </c>
      <c r="G340" s="203" t="s">
        <v>252</v>
      </c>
      <c r="H340" s="204">
        <v>0.2</v>
      </c>
      <c r="I340" s="205"/>
      <c r="J340" s="206">
        <f>ROUND(I340*H340,2)</f>
        <v>0</v>
      </c>
      <c r="K340" s="202" t="s">
        <v>166</v>
      </c>
      <c r="L340" s="60"/>
      <c r="M340" s="207" t="s">
        <v>21</v>
      </c>
      <c r="N340" s="208" t="s">
        <v>43</v>
      </c>
      <c r="O340" s="41"/>
      <c r="P340" s="209">
        <f>O340*H340</f>
        <v>0</v>
      </c>
      <c r="Q340" s="209">
        <v>1.08E-3</v>
      </c>
      <c r="R340" s="209">
        <f>Q340*H340</f>
        <v>2.1600000000000002E-4</v>
      </c>
      <c r="S340" s="209">
        <v>5.2999999999999999E-2</v>
      </c>
      <c r="T340" s="210">
        <f>S340*H340</f>
        <v>1.06E-2</v>
      </c>
      <c r="AR340" s="23" t="s">
        <v>167</v>
      </c>
      <c r="AT340" s="23" t="s">
        <v>162</v>
      </c>
      <c r="AU340" s="23" t="s">
        <v>180</v>
      </c>
      <c r="AY340" s="23" t="s">
        <v>160</v>
      </c>
      <c r="BE340" s="211">
        <f>IF(N340="základní",J340,0)</f>
        <v>0</v>
      </c>
      <c r="BF340" s="211">
        <f>IF(N340="snížená",J340,0)</f>
        <v>0</v>
      </c>
      <c r="BG340" s="211">
        <f>IF(N340="zákl. přenesená",J340,0)</f>
        <v>0</v>
      </c>
      <c r="BH340" s="211">
        <f>IF(N340="sníž. přenesená",J340,0)</f>
        <v>0</v>
      </c>
      <c r="BI340" s="211">
        <f>IF(N340="nulová",J340,0)</f>
        <v>0</v>
      </c>
      <c r="BJ340" s="23" t="s">
        <v>80</v>
      </c>
      <c r="BK340" s="211">
        <f>ROUND(I340*H340,2)</f>
        <v>0</v>
      </c>
      <c r="BL340" s="23" t="s">
        <v>167</v>
      </c>
      <c r="BM340" s="23" t="s">
        <v>591</v>
      </c>
    </row>
    <row r="341" spans="2:65" s="1" customFormat="1" ht="60">
      <c r="B341" s="40"/>
      <c r="C341" s="62"/>
      <c r="D341" s="212" t="s">
        <v>169</v>
      </c>
      <c r="E341" s="62"/>
      <c r="F341" s="213" t="s">
        <v>592</v>
      </c>
      <c r="G341" s="62"/>
      <c r="H341" s="62"/>
      <c r="I341" s="171"/>
      <c r="J341" s="62"/>
      <c r="K341" s="62"/>
      <c r="L341" s="60"/>
      <c r="M341" s="214"/>
      <c r="N341" s="41"/>
      <c r="O341" s="41"/>
      <c r="P341" s="41"/>
      <c r="Q341" s="41"/>
      <c r="R341" s="41"/>
      <c r="S341" s="41"/>
      <c r="T341" s="77"/>
      <c r="AT341" s="23" t="s">
        <v>169</v>
      </c>
      <c r="AU341" s="23" t="s">
        <v>180</v>
      </c>
    </row>
    <row r="342" spans="2:65" s="13" customFormat="1">
      <c r="B342" s="225"/>
      <c r="C342" s="226"/>
      <c r="D342" s="212" t="s">
        <v>171</v>
      </c>
      <c r="E342" s="227" t="s">
        <v>21</v>
      </c>
      <c r="F342" s="228" t="s">
        <v>593</v>
      </c>
      <c r="G342" s="226"/>
      <c r="H342" s="229">
        <v>0.2</v>
      </c>
      <c r="I342" s="230"/>
      <c r="J342" s="226"/>
      <c r="K342" s="226"/>
      <c r="L342" s="231"/>
      <c r="M342" s="232"/>
      <c r="N342" s="233"/>
      <c r="O342" s="233"/>
      <c r="P342" s="233"/>
      <c r="Q342" s="233"/>
      <c r="R342" s="233"/>
      <c r="S342" s="233"/>
      <c r="T342" s="234"/>
      <c r="AT342" s="235" t="s">
        <v>171</v>
      </c>
      <c r="AU342" s="235" t="s">
        <v>180</v>
      </c>
      <c r="AV342" s="13" t="s">
        <v>82</v>
      </c>
      <c r="AW342" s="13" t="s">
        <v>35</v>
      </c>
      <c r="AX342" s="13" t="s">
        <v>72</v>
      </c>
      <c r="AY342" s="235" t="s">
        <v>160</v>
      </c>
    </row>
    <row r="343" spans="2:65" s="1" customFormat="1" ht="34.200000000000003" customHeight="1">
      <c r="B343" s="40"/>
      <c r="C343" s="200" t="s">
        <v>594</v>
      </c>
      <c r="D343" s="200" t="s">
        <v>162</v>
      </c>
      <c r="E343" s="201" t="s">
        <v>595</v>
      </c>
      <c r="F343" s="202" t="s">
        <v>596</v>
      </c>
      <c r="G343" s="203" t="s">
        <v>252</v>
      </c>
      <c r="H343" s="204">
        <v>0.5</v>
      </c>
      <c r="I343" s="205"/>
      <c r="J343" s="206">
        <f>ROUND(I343*H343,2)</f>
        <v>0</v>
      </c>
      <c r="K343" s="202" t="s">
        <v>166</v>
      </c>
      <c r="L343" s="60"/>
      <c r="M343" s="207" t="s">
        <v>21</v>
      </c>
      <c r="N343" s="208" t="s">
        <v>43</v>
      </c>
      <c r="O343" s="41"/>
      <c r="P343" s="209">
        <f>O343*H343</f>
        <v>0</v>
      </c>
      <c r="Q343" s="209">
        <v>3.3400000000000001E-3</v>
      </c>
      <c r="R343" s="209">
        <f>Q343*H343</f>
        <v>1.67E-3</v>
      </c>
      <c r="S343" s="209">
        <v>0.159</v>
      </c>
      <c r="T343" s="210">
        <f>S343*H343</f>
        <v>7.9500000000000001E-2</v>
      </c>
      <c r="AR343" s="23" t="s">
        <v>167</v>
      </c>
      <c r="AT343" s="23" t="s">
        <v>162</v>
      </c>
      <c r="AU343" s="23" t="s">
        <v>180</v>
      </c>
      <c r="AY343" s="23" t="s">
        <v>160</v>
      </c>
      <c r="BE343" s="211">
        <f>IF(N343="základní",J343,0)</f>
        <v>0</v>
      </c>
      <c r="BF343" s="211">
        <f>IF(N343="snížená",J343,0)</f>
        <v>0</v>
      </c>
      <c r="BG343" s="211">
        <f>IF(N343="zákl. přenesená",J343,0)</f>
        <v>0</v>
      </c>
      <c r="BH343" s="211">
        <f>IF(N343="sníž. přenesená",J343,0)</f>
        <v>0</v>
      </c>
      <c r="BI343" s="211">
        <f>IF(N343="nulová",J343,0)</f>
        <v>0</v>
      </c>
      <c r="BJ343" s="23" t="s">
        <v>80</v>
      </c>
      <c r="BK343" s="211">
        <f>ROUND(I343*H343,2)</f>
        <v>0</v>
      </c>
      <c r="BL343" s="23" t="s">
        <v>167</v>
      </c>
      <c r="BM343" s="23" t="s">
        <v>597</v>
      </c>
    </row>
    <row r="344" spans="2:65" s="1" customFormat="1" ht="60">
      <c r="B344" s="40"/>
      <c r="C344" s="62"/>
      <c r="D344" s="212" t="s">
        <v>169</v>
      </c>
      <c r="E344" s="62"/>
      <c r="F344" s="213" t="s">
        <v>592</v>
      </c>
      <c r="G344" s="62"/>
      <c r="H344" s="62"/>
      <c r="I344" s="171"/>
      <c r="J344" s="62"/>
      <c r="K344" s="62"/>
      <c r="L344" s="60"/>
      <c r="M344" s="214"/>
      <c r="N344" s="41"/>
      <c r="O344" s="41"/>
      <c r="P344" s="41"/>
      <c r="Q344" s="41"/>
      <c r="R344" s="41"/>
      <c r="S344" s="41"/>
      <c r="T344" s="77"/>
      <c r="AT344" s="23" t="s">
        <v>169</v>
      </c>
      <c r="AU344" s="23" t="s">
        <v>180</v>
      </c>
    </row>
    <row r="345" spans="2:65" s="13" customFormat="1">
      <c r="B345" s="225"/>
      <c r="C345" s="226"/>
      <c r="D345" s="212" t="s">
        <v>171</v>
      </c>
      <c r="E345" s="227" t="s">
        <v>21</v>
      </c>
      <c r="F345" s="228" t="s">
        <v>598</v>
      </c>
      <c r="G345" s="226"/>
      <c r="H345" s="229">
        <v>0.5</v>
      </c>
      <c r="I345" s="230"/>
      <c r="J345" s="226"/>
      <c r="K345" s="226"/>
      <c r="L345" s="231"/>
      <c r="M345" s="232"/>
      <c r="N345" s="233"/>
      <c r="O345" s="233"/>
      <c r="P345" s="233"/>
      <c r="Q345" s="233"/>
      <c r="R345" s="233"/>
      <c r="S345" s="233"/>
      <c r="T345" s="234"/>
      <c r="AT345" s="235" t="s">
        <v>171</v>
      </c>
      <c r="AU345" s="235" t="s">
        <v>180</v>
      </c>
      <c r="AV345" s="13" t="s">
        <v>82</v>
      </c>
      <c r="AW345" s="13" t="s">
        <v>35</v>
      </c>
      <c r="AX345" s="13" t="s">
        <v>72</v>
      </c>
      <c r="AY345" s="235" t="s">
        <v>160</v>
      </c>
    </row>
    <row r="346" spans="2:65" s="1" customFormat="1" ht="34.200000000000003" customHeight="1">
      <c r="B346" s="40"/>
      <c r="C346" s="200" t="s">
        <v>599</v>
      </c>
      <c r="D346" s="200" t="s">
        <v>162</v>
      </c>
      <c r="E346" s="201" t="s">
        <v>600</v>
      </c>
      <c r="F346" s="202" t="s">
        <v>601</v>
      </c>
      <c r="G346" s="203" t="s">
        <v>252</v>
      </c>
      <c r="H346" s="204">
        <v>0.35</v>
      </c>
      <c r="I346" s="205"/>
      <c r="J346" s="206">
        <f>ROUND(I346*H346,2)</f>
        <v>0</v>
      </c>
      <c r="K346" s="202" t="s">
        <v>166</v>
      </c>
      <c r="L346" s="60"/>
      <c r="M346" s="207" t="s">
        <v>21</v>
      </c>
      <c r="N346" s="208" t="s">
        <v>43</v>
      </c>
      <c r="O346" s="41"/>
      <c r="P346" s="209">
        <f>O346*H346</f>
        <v>0</v>
      </c>
      <c r="Q346" s="209">
        <v>4.1700000000000001E-3</v>
      </c>
      <c r="R346" s="209">
        <f>Q346*H346</f>
        <v>1.4594999999999999E-3</v>
      </c>
      <c r="S346" s="209">
        <v>0.28299999999999997</v>
      </c>
      <c r="T346" s="210">
        <f>S346*H346</f>
        <v>9.9049999999999985E-2</v>
      </c>
      <c r="AR346" s="23" t="s">
        <v>167</v>
      </c>
      <c r="AT346" s="23" t="s">
        <v>162</v>
      </c>
      <c r="AU346" s="23" t="s">
        <v>180</v>
      </c>
      <c r="AY346" s="23" t="s">
        <v>160</v>
      </c>
      <c r="BE346" s="211">
        <f>IF(N346="základní",J346,0)</f>
        <v>0</v>
      </c>
      <c r="BF346" s="211">
        <f>IF(N346="snížená",J346,0)</f>
        <v>0</v>
      </c>
      <c r="BG346" s="211">
        <f>IF(N346="zákl. přenesená",J346,0)</f>
        <v>0</v>
      </c>
      <c r="BH346" s="211">
        <f>IF(N346="sníž. přenesená",J346,0)</f>
        <v>0</v>
      </c>
      <c r="BI346" s="211">
        <f>IF(N346="nulová",J346,0)</f>
        <v>0</v>
      </c>
      <c r="BJ346" s="23" t="s">
        <v>80</v>
      </c>
      <c r="BK346" s="211">
        <f>ROUND(I346*H346,2)</f>
        <v>0</v>
      </c>
      <c r="BL346" s="23" t="s">
        <v>167</v>
      </c>
      <c r="BM346" s="23" t="s">
        <v>602</v>
      </c>
    </row>
    <row r="347" spans="2:65" s="1" customFormat="1" ht="60">
      <c r="B347" s="40"/>
      <c r="C347" s="62"/>
      <c r="D347" s="212" t="s">
        <v>169</v>
      </c>
      <c r="E347" s="62"/>
      <c r="F347" s="213" t="s">
        <v>592</v>
      </c>
      <c r="G347" s="62"/>
      <c r="H347" s="62"/>
      <c r="I347" s="171"/>
      <c r="J347" s="62"/>
      <c r="K347" s="62"/>
      <c r="L347" s="60"/>
      <c r="M347" s="214"/>
      <c r="N347" s="41"/>
      <c r="O347" s="41"/>
      <c r="P347" s="41"/>
      <c r="Q347" s="41"/>
      <c r="R347" s="41"/>
      <c r="S347" s="41"/>
      <c r="T347" s="77"/>
      <c r="AT347" s="23" t="s">
        <v>169</v>
      </c>
      <c r="AU347" s="23" t="s">
        <v>180</v>
      </c>
    </row>
    <row r="348" spans="2:65" s="13" customFormat="1">
      <c r="B348" s="225"/>
      <c r="C348" s="226"/>
      <c r="D348" s="212" t="s">
        <v>171</v>
      </c>
      <c r="E348" s="227" t="s">
        <v>21</v>
      </c>
      <c r="F348" s="228" t="s">
        <v>603</v>
      </c>
      <c r="G348" s="226"/>
      <c r="H348" s="229">
        <v>0.35</v>
      </c>
      <c r="I348" s="230"/>
      <c r="J348" s="226"/>
      <c r="K348" s="226"/>
      <c r="L348" s="231"/>
      <c r="M348" s="232"/>
      <c r="N348" s="233"/>
      <c r="O348" s="233"/>
      <c r="P348" s="233"/>
      <c r="Q348" s="233"/>
      <c r="R348" s="233"/>
      <c r="S348" s="233"/>
      <c r="T348" s="234"/>
      <c r="AT348" s="235" t="s">
        <v>171</v>
      </c>
      <c r="AU348" s="235" t="s">
        <v>180</v>
      </c>
      <c r="AV348" s="13" t="s">
        <v>82</v>
      </c>
      <c r="AW348" s="13" t="s">
        <v>35</v>
      </c>
      <c r="AX348" s="13" t="s">
        <v>72</v>
      </c>
      <c r="AY348" s="235" t="s">
        <v>160</v>
      </c>
    </row>
    <row r="349" spans="2:65" s="1" customFormat="1" ht="34.200000000000003" customHeight="1">
      <c r="B349" s="40"/>
      <c r="C349" s="200" t="s">
        <v>604</v>
      </c>
      <c r="D349" s="200" t="s">
        <v>162</v>
      </c>
      <c r="E349" s="201" t="s">
        <v>605</v>
      </c>
      <c r="F349" s="202" t="s">
        <v>606</v>
      </c>
      <c r="G349" s="203" t="s">
        <v>234</v>
      </c>
      <c r="H349" s="204">
        <v>581.66</v>
      </c>
      <c r="I349" s="205"/>
      <c r="J349" s="206">
        <f>ROUND(I349*H349,2)</f>
        <v>0</v>
      </c>
      <c r="K349" s="202" t="s">
        <v>166</v>
      </c>
      <c r="L349" s="60"/>
      <c r="M349" s="207" t="s">
        <v>21</v>
      </c>
      <c r="N349" s="208" t="s">
        <v>43</v>
      </c>
      <c r="O349" s="41"/>
      <c r="P349" s="209">
        <f>O349*H349</f>
        <v>0</v>
      </c>
      <c r="Q349" s="209">
        <v>0</v>
      </c>
      <c r="R349" s="209">
        <f>Q349*H349</f>
        <v>0</v>
      </c>
      <c r="S349" s="209">
        <v>4.5999999999999999E-2</v>
      </c>
      <c r="T349" s="210">
        <f>S349*H349</f>
        <v>26.756359999999997</v>
      </c>
      <c r="AR349" s="23" t="s">
        <v>167</v>
      </c>
      <c r="AT349" s="23" t="s">
        <v>162</v>
      </c>
      <c r="AU349" s="23" t="s">
        <v>180</v>
      </c>
      <c r="AY349" s="23" t="s">
        <v>160</v>
      </c>
      <c r="BE349" s="211">
        <f>IF(N349="základní",J349,0)</f>
        <v>0</v>
      </c>
      <c r="BF349" s="211">
        <f>IF(N349="snížená",J349,0)</f>
        <v>0</v>
      </c>
      <c r="BG349" s="211">
        <f>IF(N349="zákl. přenesená",J349,0)</f>
        <v>0</v>
      </c>
      <c r="BH349" s="211">
        <f>IF(N349="sníž. přenesená",J349,0)</f>
        <v>0</v>
      </c>
      <c r="BI349" s="211">
        <f>IF(N349="nulová",J349,0)</f>
        <v>0</v>
      </c>
      <c r="BJ349" s="23" t="s">
        <v>80</v>
      </c>
      <c r="BK349" s="211">
        <f>ROUND(I349*H349,2)</f>
        <v>0</v>
      </c>
      <c r="BL349" s="23" t="s">
        <v>167</v>
      </c>
      <c r="BM349" s="23" t="s">
        <v>607</v>
      </c>
    </row>
    <row r="350" spans="2:65" s="1" customFormat="1" ht="36">
      <c r="B350" s="40"/>
      <c r="C350" s="62"/>
      <c r="D350" s="212" t="s">
        <v>169</v>
      </c>
      <c r="E350" s="62"/>
      <c r="F350" s="213" t="s">
        <v>608</v>
      </c>
      <c r="G350" s="62"/>
      <c r="H350" s="62"/>
      <c r="I350" s="171"/>
      <c r="J350" s="62"/>
      <c r="K350" s="62"/>
      <c r="L350" s="60"/>
      <c r="M350" s="214"/>
      <c r="N350" s="41"/>
      <c r="O350" s="41"/>
      <c r="P350" s="41"/>
      <c r="Q350" s="41"/>
      <c r="R350" s="41"/>
      <c r="S350" s="41"/>
      <c r="T350" s="77"/>
      <c r="AT350" s="23" t="s">
        <v>169</v>
      </c>
      <c r="AU350" s="23" t="s">
        <v>180</v>
      </c>
    </row>
    <row r="351" spans="2:65" s="13" customFormat="1">
      <c r="B351" s="225"/>
      <c r="C351" s="226"/>
      <c r="D351" s="212" t="s">
        <v>171</v>
      </c>
      <c r="E351" s="227" t="s">
        <v>21</v>
      </c>
      <c r="F351" s="228" t="s">
        <v>299</v>
      </c>
      <c r="G351" s="226"/>
      <c r="H351" s="229">
        <v>155.52000000000001</v>
      </c>
      <c r="I351" s="230"/>
      <c r="J351" s="226"/>
      <c r="K351" s="226"/>
      <c r="L351" s="231"/>
      <c r="M351" s="232"/>
      <c r="N351" s="233"/>
      <c r="O351" s="233"/>
      <c r="P351" s="233"/>
      <c r="Q351" s="233"/>
      <c r="R351" s="233"/>
      <c r="S351" s="233"/>
      <c r="T351" s="234"/>
      <c r="AT351" s="235" t="s">
        <v>171</v>
      </c>
      <c r="AU351" s="235" t="s">
        <v>180</v>
      </c>
      <c r="AV351" s="13" t="s">
        <v>82</v>
      </c>
      <c r="AW351" s="13" t="s">
        <v>35</v>
      </c>
      <c r="AX351" s="13" t="s">
        <v>72</v>
      </c>
      <c r="AY351" s="235" t="s">
        <v>160</v>
      </c>
    </row>
    <row r="352" spans="2:65" s="13" customFormat="1">
      <c r="B352" s="225"/>
      <c r="C352" s="226"/>
      <c r="D352" s="212" t="s">
        <v>171</v>
      </c>
      <c r="E352" s="227" t="s">
        <v>21</v>
      </c>
      <c r="F352" s="228" t="s">
        <v>300</v>
      </c>
      <c r="G352" s="226"/>
      <c r="H352" s="229">
        <v>259.37</v>
      </c>
      <c r="I352" s="230"/>
      <c r="J352" s="226"/>
      <c r="K352" s="226"/>
      <c r="L352" s="231"/>
      <c r="M352" s="232"/>
      <c r="N352" s="233"/>
      <c r="O352" s="233"/>
      <c r="P352" s="233"/>
      <c r="Q352" s="233"/>
      <c r="R352" s="233"/>
      <c r="S352" s="233"/>
      <c r="T352" s="234"/>
      <c r="AT352" s="235" t="s">
        <v>171</v>
      </c>
      <c r="AU352" s="235" t="s">
        <v>180</v>
      </c>
      <c r="AV352" s="13" t="s">
        <v>82</v>
      </c>
      <c r="AW352" s="13" t="s">
        <v>35</v>
      </c>
      <c r="AX352" s="13" t="s">
        <v>72</v>
      </c>
      <c r="AY352" s="235" t="s">
        <v>160</v>
      </c>
    </row>
    <row r="353" spans="2:65" s="13" customFormat="1" ht="24">
      <c r="B353" s="225"/>
      <c r="C353" s="226"/>
      <c r="D353" s="212" t="s">
        <v>171</v>
      </c>
      <c r="E353" s="227" t="s">
        <v>21</v>
      </c>
      <c r="F353" s="228" t="s">
        <v>301</v>
      </c>
      <c r="G353" s="226"/>
      <c r="H353" s="229">
        <v>168.958</v>
      </c>
      <c r="I353" s="230"/>
      <c r="J353" s="226"/>
      <c r="K353" s="226"/>
      <c r="L353" s="231"/>
      <c r="M353" s="232"/>
      <c r="N353" s="233"/>
      <c r="O353" s="233"/>
      <c r="P353" s="233"/>
      <c r="Q353" s="233"/>
      <c r="R353" s="233"/>
      <c r="S353" s="233"/>
      <c r="T353" s="234"/>
      <c r="AT353" s="235" t="s">
        <v>171</v>
      </c>
      <c r="AU353" s="235" t="s">
        <v>180</v>
      </c>
      <c r="AV353" s="13" t="s">
        <v>82</v>
      </c>
      <c r="AW353" s="13" t="s">
        <v>35</v>
      </c>
      <c r="AX353" s="13" t="s">
        <v>72</v>
      </c>
      <c r="AY353" s="235" t="s">
        <v>160</v>
      </c>
    </row>
    <row r="354" spans="2:65" s="13" customFormat="1">
      <c r="B354" s="225"/>
      <c r="C354" s="226"/>
      <c r="D354" s="212" t="s">
        <v>171</v>
      </c>
      <c r="E354" s="227" t="s">
        <v>21</v>
      </c>
      <c r="F354" s="228" t="s">
        <v>302</v>
      </c>
      <c r="G354" s="226"/>
      <c r="H354" s="229">
        <v>144.011</v>
      </c>
      <c r="I354" s="230"/>
      <c r="J354" s="226"/>
      <c r="K354" s="226"/>
      <c r="L354" s="231"/>
      <c r="M354" s="232"/>
      <c r="N354" s="233"/>
      <c r="O354" s="233"/>
      <c r="P354" s="233"/>
      <c r="Q354" s="233"/>
      <c r="R354" s="233"/>
      <c r="S354" s="233"/>
      <c r="T354" s="234"/>
      <c r="AT354" s="235" t="s">
        <v>171</v>
      </c>
      <c r="AU354" s="235" t="s">
        <v>180</v>
      </c>
      <c r="AV354" s="13" t="s">
        <v>82</v>
      </c>
      <c r="AW354" s="13" t="s">
        <v>35</v>
      </c>
      <c r="AX354" s="13" t="s">
        <v>72</v>
      </c>
      <c r="AY354" s="235" t="s">
        <v>160</v>
      </c>
    </row>
    <row r="355" spans="2:65" s="12" customFormat="1">
      <c r="B355" s="215"/>
      <c r="C355" s="216"/>
      <c r="D355" s="212" t="s">
        <v>171</v>
      </c>
      <c r="E355" s="217" t="s">
        <v>21</v>
      </c>
      <c r="F355" s="218" t="s">
        <v>303</v>
      </c>
      <c r="G355" s="216"/>
      <c r="H355" s="217" t="s">
        <v>21</v>
      </c>
      <c r="I355" s="219"/>
      <c r="J355" s="216"/>
      <c r="K355" s="216"/>
      <c r="L355" s="220"/>
      <c r="M355" s="221"/>
      <c r="N355" s="222"/>
      <c r="O355" s="222"/>
      <c r="P355" s="222"/>
      <c r="Q355" s="222"/>
      <c r="R355" s="222"/>
      <c r="S355" s="222"/>
      <c r="T355" s="223"/>
      <c r="AT355" s="224" t="s">
        <v>171</v>
      </c>
      <c r="AU355" s="224" t="s">
        <v>180</v>
      </c>
      <c r="AV355" s="12" t="s">
        <v>80</v>
      </c>
      <c r="AW355" s="12" t="s">
        <v>35</v>
      </c>
      <c r="AX355" s="12" t="s">
        <v>72</v>
      </c>
      <c r="AY355" s="224" t="s">
        <v>160</v>
      </c>
    </row>
    <row r="356" spans="2:65" s="13" customFormat="1" ht="36">
      <c r="B356" s="225"/>
      <c r="C356" s="226"/>
      <c r="D356" s="212" t="s">
        <v>171</v>
      </c>
      <c r="E356" s="227" t="s">
        <v>21</v>
      </c>
      <c r="F356" s="228" t="s">
        <v>304</v>
      </c>
      <c r="G356" s="226"/>
      <c r="H356" s="229">
        <v>-29.626000000000001</v>
      </c>
      <c r="I356" s="230"/>
      <c r="J356" s="226"/>
      <c r="K356" s="226"/>
      <c r="L356" s="231"/>
      <c r="M356" s="232"/>
      <c r="N356" s="233"/>
      <c r="O356" s="233"/>
      <c r="P356" s="233"/>
      <c r="Q356" s="233"/>
      <c r="R356" s="233"/>
      <c r="S356" s="233"/>
      <c r="T356" s="234"/>
      <c r="AT356" s="235" t="s">
        <v>171</v>
      </c>
      <c r="AU356" s="235" t="s">
        <v>180</v>
      </c>
      <c r="AV356" s="13" t="s">
        <v>82</v>
      </c>
      <c r="AW356" s="13" t="s">
        <v>35</v>
      </c>
      <c r="AX356" s="13" t="s">
        <v>72</v>
      </c>
      <c r="AY356" s="235" t="s">
        <v>160</v>
      </c>
    </row>
    <row r="357" spans="2:65" s="13" customFormat="1">
      <c r="B357" s="225"/>
      <c r="C357" s="226"/>
      <c r="D357" s="212" t="s">
        <v>171</v>
      </c>
      <c r="E357" s="227" t="s">
        <v>21</v>
      </c>
      <c r="F357" s="228" t="s">
        <v>305</v>
      </c>
      <c r="G357" s="226"/>
      <c r="H357" s="229">
        <v>-24.018000000000001</v>
      </c>
      <c r="I357" s="230"/>
      <c r="J357" s="226"/>
      <c r="K357" s="226"/>
      <c r="L357" s="231"/>
      <c r="M357" s="232"/>
      <c r="N357" s="233"/>
      <c r="O357" s="233"/>
      <c r="P357" s="233"/>
      <c r="Q357" s="233"/>
      <c r="R357" s="233"/>
      <c r="S357" s="233"/>
      <c r="T357" s="234"/>
      <c r="AT357" s="235" t="s">
        <v>171</v>
      </c>
      <c r="AU357" s="235" t="s">
        <v>180</v>
      </c>
      <c r="AV357" s="13" t="s">
        <v>82</v>
      </c>
      <c r="AW357" s="13" t="s">
        <v>35</v>
      </c>
      <c r="AX357" s="13" t="s">
        <v>72</v>
      </c>
      <c r="AY357" s="235" t="s">
        <v>160</v>
      </c>
    </row>
    <row r="358" spans="2:65" s="13" customFormat="1">
      <c r="B358" s="225"/>
      <c r="C358" s="226"/>
      <c r="D358" s="212" t="s">
        <v>171</v>
      </c>
      <c r="E358" s="227" t="s">
        <v>21</v>
      </c>
      <c r="F358" s="228" t="s">
        <v>306</v>
      </c>
      <c r="G358" s="226"/>
      <c r="H358" s="229">
        <v>-60.6</v>
      </c>
      <c r="I358" s="230"/>
      <c r="J358" s="226"/>
      <c r="K358" s="226"/>
      <c r="L358" s="231"/>
      <c r="M358" s="232"/>
      <c r="N358" s="233"/>
      <c r="O358" s="233"/>
      <c r="P358" s="233"/>
      <c r="Q358" s="233"/>
      <c r="R358" s="233"/>
      <c r="S358" s="233"/>
      <c r="T358" s="234"/>
      <c r="AT358" s="235" t="s">
        <v>171</v>
      </c>
      <c r="AU358" s="235" t="s">
        <v>180</v>
      </c>
      <c r="AV358" s="13" t="s">
        <v>82</v>
      </c>
      <c r="AW358" s="13" t="s">
        <v>35</v>
      </c>
      <c r="AX358" s="13" t="s">
        <v>72</v>
      </c>
      <c r="AY358" s="235" t="s">
        <v>160</v>
      </c>
    </row>
    <row r="359" spans="2:65" s="13" customFormat="1">
      <c r="B359" s="225"/>
      <c r="C359" s="226"/>
      <c r="D359" s="212" t="s">
        <v>171</v>
      </c>
      <c r="E359" s="227" t="s">
        <v>21</v>
      </c>
      <c r="F359" s="228" t="s">
        <v>307</v>
      </c>
      <c r="G359" s="226"/>
      <c r="H359" s="229">
        <v>-12.26</v>
      </c>
      <c r="I359" s="230"/>
      <c r="J359" s="226"/>
      <c r="K359" s="226"/>
      <c r="L359" s="231"/>
      <c r="M359" s="232"/>
      <c r="N359" s="233"/>
      <c r="O359" s="233"/>
      <c r="P359" s="233"/>
      <c r="Q359" s="233"/>
      <c r="R359" s="233"/>
      <c r="S359" s="233"/>
      <c r="T359" s="234"/>
      <c r="AT359" s="235" t="s">
        <v>171</v>
      </c>
      <c r="AU359" s="235" t="s">
        <v>180</v>
      </c>
      <c r="AV359" s="13" t="s">
        <v>82</v>
      </c>
      <c r="AW359" s="13" t="s">
        <v>35</v>
      </c>
      <c r="AX359" s="13" t="s">
        <v>72</v>
      </c>
      <c r="AY359" s="235" t="s">
        <v>160</v>
      </c>
    </row>
    <row r="360" spans="2:65" s="12" customFormat="1">
      <c r="B360" s="215"/>
      <c r="C360" s="216"/>
      <c r="D360" s="212" t="s">
        <v>171</v>
      </c>
      <c r="E360" s="217" t="s">
        <v>21</v>
      </c>
      <c r="F360" s="218" t="s">
        <v>308</v>
      </c>
      <c r="G360" s="216"/>
      <c r="H360" s="217" t="s">
        <v>21</v>
      </c>
      <c r="I360" s="219"/>
      <c r="J360" s="216"/>
      <c r="K360" s="216"/>
      <c r="L360" s="220"/>
      <c r="M360" s="221"/>
      <c r="N360" s="222"/>
      <c r="O360" s="222"/>
      <c r="P360" s="222"/>
      <c r="Q360" s="222"/>
      <c r="R360" s="222"/>
      <c r="S360" s="222"/>
      <c r="T360" s="223"/>
      <c r="AT360" s="224" t="s">
        <v>171</v>
      </c>
      <c r="AU360" s="224" t="s">
        <v>180</v>
      </c>
      <c r="AV360" s="12" t="s">
        <v>80</v>
      </c>
      <c r="AW360" s="12" t="s">
        <v>35</v>
      </c>
      <c r="AX360" s="12" t="s">
        <v>72</v>
      </c>
      <c r="AY360" s="224" t="s">
        <v>160</v>
      </c>
    </row>
    <row r="361" spans="2:65" s="13" customFormat="1" ht="24">
      <c r="B361" s="225"/>
      <c r="C361" s="226"/>
      <c r="D361" s="212" t="s">
        <v>171</v>
      </c>
      <c r="E361" s="227" t="s">
        <v>21</v>
      </c>
      <c r="F361" s="228" t="s">
        <v>309</v>
      </c>
      <c r="G361" s="226"/>
      <c r="H361" s="229">
        <v>21.44</v>
      </c>
      <c r="I361" s="230"/>
      <c r="J361" s="226"/>
      <c r="K361" s="226"/>
      <c r="L361" s="231"/>
      <c r="M361" s="232"/>
      <c r="N361" s="233"/>
      <c r="O361" s="233"/>
      <c r="P361" s="233"/>
      <c r="Q361" s="233"/>
      <c r="R361" s="233"/>
      <c r="S361" s="233"/>
      <c r="T361" s="234"/>
      <c r="AT361" s="235" t="s">
        <v>171</v>
      </c>
      <c r="AU361" s="235" t="s">
        <v>180</v>
      </c>
      <c r="AV361" s="13" t="s">
        <v>82</v>
      </c>
      <c r="AW361" s="13" t="s">
        <v>35</v>
      </c>
      <c r="AX361" s="13" t="s">
        <v>72</v>
      </c>
      <c r="AY361" s="235" t="s">
        <v>160</v>
      </c>
    </row>
    <row r="362" spans="2:65" s="13" customFormat="1">
      <c r="B362" s="225"/>
      <c r="C362" s="226"/>
      <c r="D362" s="212" t="s">
        <v>171</v>
      </c>
      <c r="E362" s="227" t="s">
        <v>21</v>
      </c>
      <c r="F362" s="228" t="s">
        <v>310</v>
      </c>
      <c r="G362" s="226"/>
      <c r="H362" s="229">
        <v>2.3279999999999998</v>
      </c>
      <c r="I362" s="230"/>
      <c r="J362" s="226"/>
      <c r="K362" s="226"/>
      <c r="L362" s="231"/>
      <c r="M362" s="232"/>
      <c r="N362" s="233"/>
      <c r="O362" s="233"/>
      <c r="P362" s="233"/>
      <c r="Q362" s="233"/>
      <c r="R362" s="233"/>
      <c r="S362" s="233"/>
      <c r="T362" s="234"/>
      <c r="AT362" s="235" t="s">
        <v>171</v>
      </c>
      <c r="AU362" s="235" t="s">
        <v>180</v>
      </c>
      <c r="AV362" s="13" t="s">
        <v>82</v>
      </c>
      <c r="AW362" s="13" t="s">
        <v>35</v>
      </c>
      <c r="AX362" s="13" t="s">
        <v>72</v>
      </c>
      <c r="AY362" s="235" t="s">
        <v>160</v>
      </c>
    </row>
    <row r="363" spans="2:65" s="13" customFormat="1">
      <c r="B363" s="225"/>
      <c r="C363" s="226"/>
      <c r="D363" s="212" t="s">
        <v>171</v>
      </c>
      <c r="E363" s="227" t="s">
        <v>21</v>
      </c>
      <c r="F363" s="228" t="s">
        <v>311</v>
      </c>
      <c r="G363" s="226"/>
      <c r="H363" s="229">
        <v>2.984</v>
      </c>
      <c r="I363" s="230"/>
      <c r="J363" s="226"/>
      <c r="K363" s="226"/>
      <c r="L363" s="231"/>
      <c r="M363" s="232"/>
      <c r="N363" s="233"/>
      <c r="O363" s="233"/>
      <c r="P363" s="233"/>
      <c r="Q363" s="233"/>
      <c r="R363" s="233"/>
      <c r="S363" s="233"/>
      <c r="T363" s="234"/>
      <c r="AT363" s="235" t="s">
        <v>171</v>
      </c>
      <c r="AU363" s="235" t="s">
        <v>180</v>
      </c>
      <c r="AV363" s="13" t="s">
        <v>82</v>
      </c>
      <c r="AW363" s="13" t="s">
        <v>35</v>
      </c>
      <c r="AX363" s="13" t="s">
        <v>72</v>
      </c>
      <c r="AY363" s="235" t="s">
        <v>160</v>
      </c>
    </row>
    <row r="364" spans="2:65" s="13" customFormat="1">
      <c r="B364" s="225"/>
      <c r="C364" s="226"/>
      <c r="D364" s="212" t="s">
        <v>171</v>
      </c>
      <c r="E364" s="227" t="s">
        <v>21</v>
      </c>
      <c r="F364" s="228" t="s">
        <v>312</v>
      </c>
      <c r="G364" s="226"/>
      <c r="H364" s="229">
        <v>1.71</v>
      </c>
      <c r="I364" s="230"/>
      <c r="J364" s="226"/>
      <c r="K364" s="226"/>
      <c r="L364" s="231"/>
      <c r="M364" s="232"/>
      <c r="N364" s="233"/>
      <c r="O364" s="233"/>
      <c r="P364" s="233"/>
      <c r="Q364" s="233"/>
      <c r="R364" s="233"/>
      <c r="S364" s="233"/>
      <c r="T364" s="234"/>
      <c r="AT364" s="235" t="s">
        <v>171</v>
      </c>
      <c r="AU364" s="235" t="s">
        <v>180</v>
      </c>
      <c r="AV364" s="13" t="s">
        <v>82</v>
      </c>
      <c r="AW364" s="13" t="s">
        <v>35</v>
      </c>
      <c r="AX364" s="13" t="s">
        <v>72</v>
      </c>
      <c r="AY364" s="235" t="s">
        <v>160</v>
      </c>
    </row>
    <row r="365" spans="2:65" s="12" customFormat="1">
      <c r="B365" s="215"/>
      <c r="C365" s="216"/>
      <c r="D365" s="212" t="s">
        <v>171</v>
      </c>
      <c r="E365" s="217" t="s">
        <v>21</v>
      </c>
      <c r="F365" s="218" t="s">
        <v>336</v>
      </c>
      <c r="G365" s="216"/>
      <c r="H365" s="217" t="s">
        <v>21</v>
      </c>
      <c r="I365" s="219"/>
      <c r="J365" s="216"/>
      <c r="K365" s="216"/>
      <c r="L365" s="220"/>
      <c r="M365" s="221"/>
      <c r="N365" s="222"/>
      <c r="O365" s="222"/>
      <c r="P365" s="222"/>
      <c r="Q365" s="222"/>
      <c r="R365" s="222"/>
      <c r="S365" s="222"/>
      <c r="T365" s="223"/>
      <c r="AT365" s="224" t="s">
        <v>171</v>
      </c>
      <c r="AU365" s="224" t="s">
        <v>180</v>
      </c>
      <c r="AV365" s="12" t="s">
        <v>80</v>
      </c>
      <c r="AW365" s="12" t="s">
        <v>35</v>
      </c>
      <c r="AX365" s="12" t="s">
        <v>72</v>
      </c>
      <c r="AY365" s="224" t="s">
        <v>160</v>
      </c>
    </row>
    <row r="366" spans="2:65" s="13" customFormat="1">
      <c r="B366" s="225"/>
      <c r="C366" s="226"/>
      <c r="D366" s="212" t="s">
        <v>171</v>
      </c>
      <c r="E366" s="227" t="s">
        <v>21</v>
      </c>
      <c r="F366" s="228" t="s">
        <v>609</v>
      </c>
      <c r="G366" s="226"/>
      <c r="H366" s="229">
        <v>-48.156999999999996</v>
      </c>
      <c r="I366" s="230"/>
      <c r="J366" s="226"/>
      <c r="K366" s="226"/>
      <c r="L366" s="231"/>
      <c r="M366" s="232"/>
      <c r="N366" s="233"/>
      <c r="O366" s="233"/>
      <c r="P366" s="233"/>
      <c r="Q366" s="233"/>
      <c r="R366" s="233"/>
      <c r="S366" s="233"/>
      <c r="T366" s="234"/>
      <c r="AT366" s="235" t="s">
        <v>171</v>
      </c>
      <c r="AU366" s="235" t="s">
        <v>180</v>
      </c>
      <c r="AV366" s="13" t="s">
        <v>82</v>
      </c>
      <c r="AW366" s="13" t="s">
        <v>35</v>
      </c>
      <c r="AX366" s="13" t="s">
        <v>72</v>
      </c>
      <c r="AY366" s="235" t="s">
        <v>160</v>
      </c>
    </row>
    <row r="367" spans="2:65" s="1" customFormat="1" ht="34.200000000000003" customHeight="1">
      <c r="B367" s="40"/>
      <c r="C367" s="200" t="s">
        <v>610</v>
      </c>
      <c r="D367" s="200" t="s">
        <v>162</v>
      </c>
      <c r="E367" s="201" t="s">
        <v>611</v>
      </c>
      <c r="F367" s="202" t="s">
        <v>612</v>
      </c>
      <c r="G367" s="203" t="s">
        <v>234</v>
      </c>
      <c r="H367" s="204">
        <v>48.156999999999996</v>
      </c>
      <c r="I367" s="205"/>
      <c r="J367" s="206">
        <f>ROUND(I367*H367,2)</f>
        <v>0</v>
      </c>
      <c r="K367" s="202" t="s">
        <v>166</v>
      </c>
      <c r="L367" s="60"/>
      <c r="M367" s="207" t="s">
        <v>21</v>
      </c>
      <c r="N367" s="208" t="s">
        <v>43</v>
      </c>
      <c r="O367" s="41"/>
      <c r="P367" s="209">
        <f>O367*H367</f>
        <v>0</v>
      </c>
      <c r="Q367" s="209">
        <v>0</v>
      </c>
      <c r="R367" s="209">
        <f>Q367*H367</f>
        <v>0</v>
      </c>
      <c r="S367" s="209">
        <v>6.8000000000000005E-2</v>
      </c>
      <c r="T367" s="210">
        <f>S367*H367</f>
        <v>3.2746759999999999</v>
      </c>
      <c r="AR367" s="23" t="s">
        <v>167</v>
      </c>
      <c r="AT367" s="23" t="s">
        <v>162</v>
      </c>
      <c r="AU367" s="23" t="s">
        <v>180</v>
      </c>
      <c r="AY367" s="23" t="s">
        <v>160</v>
      </c>
      <c r="BE367" s="211">
        <f>IF(N367="základní",J367,0)</f>
        <v>0</v>
      </c>
      <c r="BF367" s="211">
        <f>IF(N367="snížená",J367,0)</f>
        <v>0</v>
      </c>
      <c r="BG367" s="211">
        <f>IF(N367="zákl. přenesená",J367,0)</f>
        <v>0</v>
      </c>
      <c r="BH367" s="211">
        <f>IF(N367="sníž. přenesená",J367,0)</f>
        <v>0</v>
      </c>
      <c r="BI367" s="211">
        <f>IF(N367="nulová",J367,0)</f>
        <v>0</v>
      </c>
      <c r="BJ367" s="23" t="s">
        <v>80</v>
      </c>
      <c r="BK367" s="211">
        <f>ROUND(I367*H367,2)</f>
        <v>0</v>
      </c>
      <c r="BL367" s="23" t="s">
        <v>167</v>
      </c>
      <c r="BM367" s="23" t="s">
        <v>613</v>
      </c>
    </row>
    <row r="368" spans="2:65" s="1" customFormat="1" ht="24">
      <c r="B368" s="40"/>
      <c r="C368" s="62"/>
      <c r="D368" s="212" t="s">
        <v>169</v>
      </c>
      <c r="E368" s="62"/>
      <c r="F368" s="213" t="s">
        <v>614</v>
      </c>
      <c r="G368" s="62"/>
      <c r="H368" s="62"/>
      <c r="I368" s="171"/>
      <c r="J368" s="62"/>
      <c r="K368" s="62"/>
      <c r="L368" s="60"/>
      <c r="M368" s="214"/>
      <c r="N368" s="41"/>
      <c r="O368" s="41"/>
      <c r="P368" s="41"/>
      <c r="Q368" s="41"/>
      <c r="R368" s="41"/>
      <c r="S368" s="41"/>
      <c r="T368" s="77"/>
      <c r="AT368" s="23" t="s">
        <v>169</v>
      </c>
      <c r="AU368" s="23" t="s">
        <v>180</v>
      </c>
    </row>
    <row r="369" spans="2:65" s="13" customFormat="1">
      <c r="B369" s="225"/>
      <c r="C369" s="226"/>
      <c r="D369" s="212" t="s">
        <v>171</v>
      </c>
      <c r="E369" s="227" t="s">
        <v>21</v>
      </c>
      <c r="F369" s="228" t="s">
        <v>615</v>
      </c>
      <c r="G369" s="226"/>
      <c r="H369" s="229">
        <v>15.754</v>
      </c>
      <c r="I369" s="230"/>
      <c r="J369" s="226"/>
      <c r="K369" s="226"/>
      <c r="L369" s="231"/>
      <c r="M369" s="232"/>
      <c r="N369" s="233"/>
      <c r="O369" s="233"/>
      <c r="P369" s="233"/>
      <c r="Q369" s="233"/>
      <c r="R369" s="233"/>
      <c r="S369" s="233"/>
      <c r="T369" s="234"/>
      <c r="AT369" s="235" t="s">
        <v>171</v>
      </c>
      <c r="AU369" s="235" t="s">
        <v>180</v>
      </c>
      <c r="AV369" s="13" t="s">
        <v>82</v>
      </c>
      <c r="AW369" s="13" t="s">
        <v>35</v>
      </c>
      <c r="AX369" s="13" t="s">
        <v>72</v>
      </c>
      <c r="AY369" s="235" t="s">
        <v>160</v>
      </c>
    </row>
    <row r="370" spans="2:65" s="13" customFormat="1">
      <c r="B370" s="225"/>
      <c r="C370" s="226"/>
      <c r="D370" s="212" t="s">
        <v>171</v>
      </c>
      <c r="E370" s="227" t="s">
        <v>21</v>
      </c>
      <c r="F370" s="228" t="s">
        <v>616</v>
      </c>
      <c r="G370" s="226"/>
      <c r="H370" s="229">
        <v>27.308</v>
      </c>
      <c r="I370" s="230"/>
      <c r="J370" s="226"/>
      <c r="K370" s="226"/>
      <c r="L370" s="231"/>
      <c r="M370" s="232"/>
      <c r="N370" s="233"/>
      <c r="O370" s="233"/>
      <c r="P370" s="233"/>
      <c r="Q370" s="233"/>
      <c r="R370" s="233"/>
      <c r="S370" s="233"/>
      <c r="T370" s="234"/>
      <c r="AT370" s="235" t="s">
        <v>171</v>
      </c>
      <c r="AU370" s="235" t="s">
        <v>180</v>
      </c>
      <c r="AV370" s="13" t="s">
        <v>82</v>
      </c>
      <c r="AW370" s="13" t="s">
        <v>35</v>
      </c>
      <c r="AX370" s="13" t="s">
        <v>72</v>
      </c>
      <c r="AY370" s="235" t="s">
        <v>160</v>
      </c>
    </row>
    <row r="371" spans="2:65" s="13" customFormat="1">
      <c r="B371" s="225"/>
      <c r="C371" s="226"/>
      <c r="D371" s="212" t="s">
        <v>171</v>
      </c>
      <c r="E371" s="227" t="s">
        <v>21</v>
      </c>
      <c r="F371" s="228" t="s">
        <v>617</v>
      </c>
      <c r="G371" s="226"/>
      <c r="H371" s="229">
        <v>12.43</v>
      </c>
      <c r="I371" s="230"/>
      <c r="J371" s="226"/>
      <c r="K371" s="226"/>
      <c r="L371" s="231"/>
      <c r="M371" s="232"/>
      <c r="N371" s="233"/>
      <c r="O371" s="233"/>
      <c r="P371" s="233"/>
      <c r="Q371" s="233"/>
      <c r="R371" s="233"/>
      <c r="S371" s="233"/>
      <c r="T371" s="234"/>
      <c r="AT371" s="235" t="s">
        <v>171</v>
      </c>
      <c r="AU371" s="235" t="s">
        <v>180</v>
      </c>
      <c r="AV371" s="13" t="s">
        <v>82</v>
      </c>
      <c r="AW371" s="13" t="s">
        <v>35</v>
      </c>
      <c r="AX371" s="13" t="s">
        <v>72</v>
      </c>
      <c r="AY371" s="235" t="s">
        <v>160</v>
      </c>
    </row>
    <row r="372" spans="2:65" s="13" customFormat="1">
      <c r="B372" s="225"/>
      <c r="C372" s="226"/>
      <c r="D372" s="212" t="s">
        <v>171</v>
      </c>
      <c r="E372" s="227" t="s">
        <v>21</v>
      </c>
      <c r="F372" s="228" t="s">
        <v>618</v>
      </c>
      <c r="G372" s="226"/>
      <c r="H372" s="229">
        <v>-7.335</v>
      </c>
      <c r="I372" s="230"/>
      <c r="J372" s="226"/>
      <c r="K372" s="226"/>
      <c r="L372" s="231"/>
      <c r="M372" s="232"/>
      <c r="N372" s="233"/>
      <c r="O372" s="233"/>
      <c r="P372" s="233"/>
      <c r="Q372" s="233"/>
      <c r="R372" s="233"/>
      <c r="S372" s="233"/>
      <c r="T372" s="234"/>
      <c r="AT372" s="235" t="s">
        <v>171</v>
      </c>
      <c r="AU372" s="235" t="s">
        <v>180</v>
      </c>
      <c r="AV372" s="13" t="s">
        <v>82</v>
      </c>
      <c r="AW372" s="13" t="s">
        <v>35</v>
      </c>
      <c r="AX372" s="13" t="s">
        <v>72</v>
      </c>
      <c r="AY372" s="235" t="s">
        <v>160</v>
      </c>
    </row>
    <row r="373" spans="2:65" s="11" customFormat="1" ht="29.85" customHeight="1">
      <c r="B373" s="184"/>
      <c r="C373" s="185"/>
      <c r="D373" s="186" t="s">
        <v>71</v>
      </c>
      <c r="E373" s="198" t="s">
        <v>619</v>
      </c>
      <c r="F373" s="198" t="s">
        <v>620</v>
      </c>
      <c r="G373" s="185"/>
      <c r="H373" s="185"/>
      <c r="I373" s="188"/>
      <c r="J373" s="199">
        <f>BK373</f>
        <v>0</v>
      </c>
      <c r="K373" s="185"/>
      <c r="L373" s="190"/>
      <c r="M373" s="191"/>
      <c r="N373" s="192"/>
      <c r="O373" s="192"/>
      <c r="P373" s="193">
        <f>SUM(P374:P383)</f>
        <v>0</v>
      </c>
      <c r="Q373" s="192"/>
      <c r="R373" s="193">
        <f>SUM(R374:R383)</f>
        <v>0</v>
      </c>
      <c r="S373" s="192"/>
      <c r="T373" s="194">
        <f>SUM(T374:T383)</f>
        <v>0</v>
      </c>
      <c r="AR373" s="195" t="s">
        <v>80</v>
      </c>
      <c r="AT373" s="196" t="s">
        <v>71</v>
      </c>
      <c r="AU373" s="196" t="s">
        <v>80</v>
      </c>
      <c r="AY373" s="195" t="s">
        <v>160</v>
      </c>
      <c r="BK373" s="197">
        <f>SUM(BK374:BK383)</f>
        <v>0</v>
      </c>
    </row>
    <row r="374" spans="2:65" s="1" customFormat="1" ht="34.200000000000003" customHeight="1">
      <c r="B374" s="40"/>
      <c r="C374" s="200" t="s">
        <v>621</v>
      </c>
      <c r="D374" s="200" t="s">
        <v>162</v>
      </c>
      <c r="E374" s="201" t="s">
        <v>622</v>
      </c>
      <c r="F374" s="202" t="s">
        <v>623</v>
      </c>
      <c r="G374" s="203" t="s">
        <v>188</v>
      </c>
      <c r="H374" s="204">
        <v>155.08500000000001</v>
      </c>
      <c r="I374" s="205"/>
      <c r="J374" s="206">
        <f>ROUND(I374*H374,2)</f>
        <v>0</v>
      </c>
      <c r="K374" s="202" t="s">
        <v>166</v>
      </c>
      <c r="L374" s="60"/>
      <c r="M374" s="207" t="s">
        <v>21</v>
      </c>
      <c r="N374" s="208" t="s">
        <v>43</v>
      </c>
      <c r="O374" s="41"/>
      <c r="P374" s="209">
        <f>O374*H374</f>
        <v>0</v>
      </c>
      <c r="Q374" s="209">
        <v>0</v>
      </c>
      <c r="R374" s="209">
        <f>Q374*H374</f>
        <v>0</v>
      </c>
      <c r="S374" s="209">
        <v>0</v>
      </c>
      <c r="T374" s="210">
        <f>S374*H374</f>
        <v>0</v>
      </c>
      <c r="AR374" s="23" t="s">
        <v>167</v>
      </c>
      <c r="AT374" s="23" t="s">
        <v>162</v>
      </c>
      <c r="AU374" s="23" t="s">
        <v>82</v>
      </c>
      <c r="AY374" s="23" t="s">
        <v>160</v>
      </c>
      <c r="BE374" s="211">
        <f>IF(N374="základní",J374,0)</f>
        <v>0</v>
      </c>
      <c r="BF374" s="211">
        <f>IF(N374="snížená",J374,0)</f>
        <v>0</v>
      </c>
      <c r="BG374" s="211">
        <f>IF(N374="zákl. přenesená",J374,0)</f>
        <v>0</v>
      </c>
      <c r="BH374" s="211">
        <f>IF(N374="sníž. přenesená",J374,0)</f>
        <v>0</v>
      </c>
      <c r="BI374" s="211">
        <f>IF(N374="nulová",J374,0)</f>
        <v>0</v>
      </c>
      <c r="BJ374" s="23" t="s">
        <v>80</v>
      </c>
      <c r="BK374" s="211">
        <f>ROUND(I374*H374,2)</f>
        <v>0</v>
      </c>
      <c r="BL374" s="23" t="s">
        <v>167</v>
      </c>
      <c r="BM374" s="23" t="s">
        <v>624</v>
      </c>
    </row>
    <row r="375" spans="2:65" s="1" customFormat="1" ht="132">
      <c r="B375" s="40"/>
      <c r="C375" s="62"/>
      <c r="D375" s="212" t="s">
        <v>169</v>
      </c>
      <c r="E375" s="62"/>
      <c r="F375" s="213" t="s">
        <v>625</v>
      </c>
      <c r="G375" s="62"/>
      <c r="H375" s="62"/>
      <c r="I375" s="171"/>
      <c r="J375" s="62"/>
      <c r="K375" s="62"/>
      <c r="L375" s="60"/>
      <c r="M375" s="214"/>
      <c r="N375" s="41"/>
      <c r="O375" s="41"/>
      <c r="P375" s="41"/>
      <c r="Q375" s="41"/>
      <c r="R375" s="41"/>
      <c r="S375" s="41"/>
      <c r="T375" s="77"/>
      <c r="AT375" s="23" t="s">
        <v>169</v>
      </c>
      <c r="AU375" s="23" t="s">
        <v>82</v>
      </c>
    </row>
    <row r="376" spans="2:65" s="1" customFormat="1" ht="22.8" customHeight="1">
      <c r="B376" s="40"/>
      <c r="C376" s="200" t="s">
        <v>626</v>
      </c>
      <c r="D376" s="200" t="s">
        <v>162</v>
      </c>
      <c r="E376" s="201" t="s">
        <v>627</v>
      </c>
      <c r="F376" s="202" t="s">
        <v>628</v>
      </c>
      <c r="G376" s="203" t="s">
        <v>188</v>
      </c>
      <c r="H376" s="204">
        <v>155.08500000000001</v>
      </c>
      <c r="I376" s="205"/>
      <c r="J376" s="206">
        <f>ROUND(I376*H376,2)</f>
        <v>0</v>
      </c>
      <c r="K376" s="202" t="s">
        <v>166</v>
      </c>
      <c r="L376" s="60"/>
      <c r="M376" s="207" t="s">
        <v>21</v>
      </c>
      <c r="N376" s="208" t="s">
        <v>43</v>
      </c>
      <c r="O376" s="41"/>
      <c r="P376" s="209">
        <f>O376*H376</f>
        <v>0</v>
      </c>
      <c r="Q376" s="209">
        <v>0</v>
      </c>
      <c r="R376" s="209">
        <f>Q376*H376</f>
        <v>0</v>
      </c>
      <c r="S376" s="209">
        <v>0</v>
      </c>
      <c r="T376" s="210">
        <f>S376*H376</f>
        <v>0</v>
      </c>
      <c r="AR376" s="23" t="s">
        <v>167</v>
      </c>
      <c r="AT376" s="23" t="s">
        <v>162</v>
      </c>
      <c r="AU376" s="23" t="s">
        <v>82</v>
      </c>
      <c r="AY376" s="23" t="s">
        <v>160</v>
      </c>
      <c r="BE376" s="211">
        <f>IF(N376="základní",J376,0)</f>
        <v>0</v>
      </c>
      <c r="BF376" s="211">
        <f>IF(N376="snížená",J376,0)</f>
        <v>0</v>
      </c>
      <c r="BG376" s="211">
        <f>IF(N376="zákl. přenesená",J376,0)</f>
        <v>0</v>
      </c>
      <c r="BH376" s="211">
        <f>IF(N376="sníž. přenesená",J376,0)</f>
        <v>0</v>
      </c>
      <c r="BI376" s="211">
        <f>IF(N376="nulová",J376,0)</f>
        <v>0</v>
      </c>
      <c r="BJ376" s="23" t="s">
        <v>80</v>
      </c>
      <c r="BK376" s="211">
        <f>ROUND(I376*H376,2)</f>
        <v>0</v>
      </c>
      <c r="BL376" s="23" t="s">
        <v>167</v>
      </c>
      <c r="BM376" s="23" t="s">
        <v>629</v>
      </c>
    </row>
    <row r="377" spans="2:65" s="1" customFormat="1" ht="84">
      <c r="B377" s="40"/>
      <c r="C377" s="62"/>
      <c r="D377" s="212" t="s">
        <v>169</v>
      </c>
      <c r="E377" s="62"/>
      <c r="F377" s="213" t="s">
        <v>630</v>
      </c>
      <c r="G377" s="62"/>
      <c r="H377" s="62"/>
      <c r="I377" s="171"/>
      <c r="J377" s="62"/>
      <c r="K377" s="62"/>
      <c r="L377" s="60"/>
      <c r="M377" s="214"/>
      <c r="N377" s="41"/>
      <c r="O377" s="41"/>
      <c r="P377" s="41"/>
      <c r="Q377" s="41"/>
      <c r="R377" s="41"/>
      <c r="S377" s="41"/>
      <c r="T377" s="77"/>
      <c r="AT377" s="23" t="s">
        <v>169</v>
      </c>
      <c r="AU377" s="23" t="s">
        <v>82</v>
      </c>
    </row>
    <row r="378" spans="2:65" s="1" customFormat="1" ht="34.200000000000003" customHeight="1">
      <c r="B378" s="40"/>
      <c r="C378" s="200" t="s">
        <v>631</v>
      </c>
      <c r="D378" s="200" t="s">
        <v>162</v>
      </c>
      <c r="E378" s="201" t="s">
        <v>632</v>
      </c>
      <c r="F378" s="202" t="s">
        <v>633</v>
      </c>
      <c r="G378" s="203" t="s">
        <v>188</v>
      </c>
      <c r="H378" s="204">
        <v>3411.87</v>
      </c>
      <c r="I378" s="205"/>
      <c r="J378" s="206">
        <f>ROUND(I378*H378,2)</f>
        <v>0</v>
      </c>
      <c r="K378" s="202" t="s">
        <v>166</v>
      </c>
      <c r="L378" s="60"/>
      <c r="M378" s="207" t="s">
        <v>21</v>
      </c>
      <c r="N378" s="208" t="s">
        <v>43</v>
      </c>
      <c r="O378" s="41"/>
      <c r="P378" s="209">
        <f>O378*H378</f>
        <v>0</v>
      </c>
      <c r="Q378" s="209">
        <v>0</v>
      </c>
      <c r="R378" s="209">
        <f>Q378*H378</f>
        <v>0</v>
      </c>
      <c r="S378" s="209">
        <v>0</v>
      </c>
      <c r="T378" s="210">
        <f>S378*H378</f>
        <v>0</v>
      </c>
      <c r="AR378" s="23" t="s">
        <v>167</v>
      </c>
      <c r="AT378" s="23" t="s">
        <v>162</v>
      </c>
      <c r="AU378" s="23" t="s">
        <v>82</v>
      </c>
      <c r="AY378" s="23" t="s">
        <v>160</v>
      </c>
      <c r="BE378" s="211">
        <f>IF(N378="základní",J378,0)</f>
        <v>0</v>
      </c>
      <c r="BF378" s="211">
        <f>IF(N378="snížená",J378,0)</f>
        <v>0</v>
      </c>
      <c r="BG378" s="211">
        <f>IF(N378="zákl. přenesená",J378,0)</f>
        <v>0</v>
      </c>
      <c r="BH378" s="211">
        <f>IF(N378="sníž. přenesená",J378,0)</f>
        <v>0</v>
      </c>
      <c r="BI378" s="211">
        <f>IF(N378="nulová",J378,0)</f>
        <v>0</v>
      </c>
      <c r="BJ378" s="23" t="s">
        <v>80</v>
      </c>
      <c r="BK378" s="211">
        <f>ROUND(I378*H378,2)</f>
        <v>0</v>
      </c>
      <c r="BL378" s="23" t="s">
        <v>167</v>
      </c>
      <c r="BM378" s="23" t="s">
        <v>634</v>
      </c>
    </row>
    <row r="379" spans="2:65" s="1" customFormat="1" ht="84">
      <c r="B379" s="40"/>
      <c r="C379" s="62"/>
      <c r="D379" s="212" t="s">
        <v>169</v>
      </c>
      <c r="E379" s="62"/>
      <c r="F379" s="213" t="s">
        <v>630</v>
      </c>
      <c r="G379" s="62"/>
      <c r="H379" s="62"/>
      <c r="I379" s="171"/>
      <c r="J379" s="62"/>
      <c r="K379" s="62"/>
      <c r="L379" s="60"/>
      <c r="M379" s="214"/>
      <c r="N379" s="41"/>
      <c r="O379" s="41"/>
      <c r="P379" s="41"/>
      <c r="Q379" s="41"/>
      <c r="R379" s="41"/>
      <c r="S379" s="41"/>
      <c r="T379" s="77"/>
      <c r="AT379" s="23" t="s">
        <v>169</v>
      </c>
      <c r="AU379" s="23" t="s">
        <v>82</v>
      </c>
    </row>
    <row r="380" spans="2:65" s="1" customFormat="1" ht="24">
      <c r="B380" s="40"/>
      <c r="C380" s="62"/>
      <c r="D380" s="212" t="s">
        <v>217</v>
      </c>
      <c r="E380" s="62"/>
      <c r="F380" s="213" t="s">
        <v>635</v>
      </c>
      <c r="G380" s="62"/>
      <c r="H380" s="62"/>
      <c r="I380" s="171"/>
      <c r="J380" s="62"/>
      <c r="K380" s="62"/>
      <c r="L380" s="60"/>
      <c r="M380" s="214"/>
      <c r="N380" s="41"/>
      <c r="O380" s="41"/>
      <c r="P380" s="41"/>
      <c r="Q380" s="41"/>
      <c r="R380" s="41"/>
      <c r="S380" s="41"/>
      <c r="T380" s="77"/>
      <c r="AT380" s="23" t="s">
        <v>217</v>
      </c>
      <c r="AU380" s="23" t="s">
        <v>82</v>
      </c>
    </row>
    <row r="381" spans="2:65" s="13" customFormat="1">
      <c r="B381" s="225"/>
      <c r="C381" s="226"/>
      <c r="D381" s="212" t="s">
        <v>171</v>
      </c>
      <c r="E381" s="226"/>
      <c r="F381" s="228" t="s">
        <v>636</v>
      </c>
      <c r="G381" s="226"/>
      <c r="H381" s="229">
        <v>3411.87</v>
      </c>
      <c r="I381" s="230"/>
      <c r="J381" s="226"/>
      <c r="K381" s="226"/>
      <c r="L381" s="231"/>
      <c r="M381" s="232"/>
      <c r="N381" s="233"/>
      <c r="O381" s="233"/>
      <c r="P381" s="233"/>
      <c r="Q381" s="233"/>
      <c r="R381" s="233"/>
      <c r="S381" s="233"/>
      <c r="T381" s="234"/>
      <c r="AT381" s="235" t="s">
        <v>171</v>
      </c>
      <c r="AU381" s="235" t="s">
        <v>82</v>
      </c>
      <c r="AV381" s="13" t="s">
        <v>82</v>
      </c>
      <c r="AW381" s="13" t="s">
        <v>6</v>
      </c>
      <c r="AX381" s="13" t="s">
        <v>80</v>
      </c>
      <c r="AY381" s="235" t="s">
        <v>160</v>
      </c>
    </row>
    <row r="382" spans="2:65" s="1" customFormat="1" ht="34.200000000000003" customHeight="1">
      <c r="B382" s="40"/>
      <c r="C382" s="200" t="s">
        <v>637</v>
      </c>
      <c r="D382" s="200" t="s">
        <v>162</v>
      </c>
      <c r="E382" s="201" t="s">
        <v>638</v>
      </c>
      <c r="F382" s="202" t="s">
        <v>639</v>
      </c>
      <c r="G382" s="203" t="s">
        <v>188</v>
      </c>
      <c r="H382" s="204">
        <v>155.08500000000001</v>
      </c>
      <c r="I382" s="205"/>
      <c r="J382" s="206">
        <f>ROUND(I382*H382,2)</f>
        <v>0</v>
      </c>
      <c r="K382" s="202" t="s">
        <v>166</v>
      </c>
      <c r="L382" s="60"/>
      <c r="M382" s="207" t="s">
        <v>21</v>
      </c>
      <c r="N382" s="208" t="s">
        <v>43</v>
      </c>
      <c r="O382" s="41"/>
      <c r="P382" s="209">
        <f>O382*H382</f>
        <v>0</v>
      </c>
      <c r="Q382" s="209">
        <v>0</v>
      </c>
      <c r="R382" s="209">
        <f>Q382*H382</f>
        <v>0</v>
      </c>
      <c r="S382" s="209">
        <v>0</v>
      </c>
      <c r="T382" s="210">
        <f>S382*H382</f>
        <v>0</v>
      </c>
      <c r="AR382" s="23" t="s">
        <v>167</v>
      </c>
      <c r="AT382" s="23" t="s">
        <v>162</v>
      </c>
      <c r="AU382" s="23" t="s">
        <v>82</v>
      </c>
      <c r="AY382" s="23" t="s">
        <v>160</v>
      </c>
      <c r="BE382" s="211">
        <f>IF(N382="základní",J382,0)</f>
        <v>0</v>
      </c>
      <c r="BF382" s="211">
        <f>IF(N382="snížená",J382,0)</f>
        <v>0</v>
      </c>
      <c r="BG382" s="211">
        <f>IF(N382="zákl. přenesená",J382,0)</f>
        <v>0</v>
      </c>
      <c r="BH382" s="211">
        <f>IF(N382="sníž. přenesená",J382,0)</f>
        <v>0</v>
      </c>
      <c r="BI382" s="211">
        <f>IF(N382="nulová",J382,0)</f>
        <v>0</v>
      </c>
      <c r="BJ382" s="23" t="s">
        <v>80</v>
      </c>
      <c r="BK382" s="211">
        <f>ROUND(I382*H382,2)</f>
        <v>0</v>
      </c>
      <c r="BL382" s="23" t="s">
        <v>167</v>
      </c>
      <c r="BM382" s="23" t="s">
        <v>640</v>
      </c>
    </row>
    <row r="383" spans="2:65" s="1" customFormat="1" ht="84">
      <c r="B383" s="40"/>
      <c r="C383" s="62"/>
      <c r="D383" s="212" t="s">
        <v>169</v>
      </c>
      <c r="E383" s="62"/>
      <c r="F383" s="213" t="s">
        <v>641</v>
      </c>
      <c r="G383" s="62"/>
      <c r="H383" s="62"/>
      <c r="I383" s="171"/>
      <c r="J383" s="62"/>
      <c r="K383" s="62"/>
      <c r="L383" s="60"/>
      <c r="M383" s="214"/>
      <c r="N383" s="41"/>
      <c r="O383" s="41"/>
      <c r="P383" s="41"/>
      <c r="Q383" s="41"/>
      <c r="R383" s="41"/>
      <c r="S383" s="41"/>
      <c r="T383" s="77"/>
      <c r="AT383" s="23" t="s">
        <v>169</v>
      </c>
      <c r="AU383" s="23" t="s">
        <v>82</v>
      </c>
    </row>
    <row r="384" spans="2:65" s="11" customFormat="1" ht="29.85" customHeight="1">
      <c r="B384" s="184"/>
      <c r="C384" s="185"/>
      <c r="D384" s="186" t="s">
        <v>71</v>
      </c>
      <c r="E384" s="198" t="s">
        <v>642</v>
      </c>
      <c r="F384" s="198" t="s">
        <v>643</v>
      </c>
      <c r="G384" s="185"/>
      <c r="H384" s="185"/>
      <c r="I384" s="188"/>
      <c r="J384" s="199">
        <f>BK384</f>
        <v>0</v>
      </c>
      <c r="K384" s="185"/>
      <c r="L384" s="190"/>
      <c r="M384" s="191"/>
      <c r="N384" s="192"/>
      <c r="O384" s="192"/>
      <c r="P384" s="193">
        <f>SUM(P385:P386)</f>
        <v>0</v>
      </c>
      <c r="Q384" s="192"/>
      <c r="R384" s="193">
        <f>SUM(R385:R386)</f>
        <v>0</v>
      </c>
      <c r="S384" s="192"/>
      <c r="T384" s="194">
        <f>SUM(T385:T386)</f>
        <v>0</v>
      </c>
      <c r="AR384" s="195" t="s">
        <v>80</v>
      </c>
      <c r="AT384" s="196" t="s">
        <v>71</v>
      </c>
      <c r="AU384" s="196" t="s">
        <v>80</v>
      </c>
      <c r="AY384" s="195" t="s">
        <v>160</v>
      </c>
      <c r="BK384" s="197">
        <f>SUM(BK385:BK386)</f>
        <v>0</v>
      </c>
    </row>
    <row r="385" spans="2:65" s="1" customFormat="1" ht="45.6" customHeight="1">
      <c r="B385" s="40"/>
      <c r="C385" s="200" t="s">
        <v>644</v>
      </c>
      <c r="D385" s="200" t="s">
        <v>162</v>
      </c>
      <c r="E385" s="201" t="s">
        <v>645</v>
      </c>
      <c r="F385" s="202" t="s">
        <v>646</v>
      </c>
      <c r="G385" s="203" t="s">
        <v>188</v>
      </c>
      <c r="H385" s="204">
        <v>154.39400000000001</v>
      </c>
      <c r="I385" s="205"/>
      <c r="J385" s="206">
        <f>ROUND(I385*H385,2)</f>
        <v>0</v>
      </c>
      <c r="K385" s="202" t="s">
        <v>166</v>
      </c>
      <c r="L385" s="60"/>
      <c r="M385" s="207" t="s">
        <v>21</v>
      </c>
      <c r="N385" s="208" t="s">
        <v>43</v>
      </c>
      <c r="O385" s="41"/>
      <c r="P385" s="209">
        <f>O385*H385</f>
        <v>0</v>
      </c>
      <c r="Q385" s="209">
        <v>0</v>
      </c>
      <c r="R385" s="209">
        <f>Q385*H385</f>
        <v>0</v>
      </c>
      <c r="S385" s="209">
        <v>0</v>
      </c>
      <c r="T385" s="210">
        <f>S385*H385</f>
        <v>0</v>
      </c>
      <c r="AR385" s="23" t="s">
        <v>167</v>
      </c>
      <c r="AT385" s="23" t="s">
        <v>162</v>
      </c>
      <c r="AU385" s="23" t="s">
        <v>82</v>
      </c>
      <c r="AY385" s="23" t="s">
        <v>160</v>
      </c>
      <c r="BE385" s="211">
        <f>IF(N385="základní",J385,0)</f>
        <v>0</v>
      </c>
      <c r="BF385" s="211">
        <f>IF(N385="snížená",J385,0)</f>
        <v>0</v>
      </c>
      <c r="BG385" s="211">
        <f>IF(N385="zákl. přenesená",J385,0)</f>
        <v>0</v>
      </c>
      <c r="BH385" s="211">
        <f>IF(N385="sníž. přenesená",J385,0)</f>
        <v>0</v>
      </c>
      <c r="BI385" s="211">
        <f>IF(N385="nulová",J385,0)</f>
        <v>0</v>
      </c>
      <c r="BJ385" s="23" t="s">
        <v>80</v>
      </c>
      <c r="BK385" s="211">
        <f>ROUND(I385*H385,2)</f>
        <v>0</v>
      </c>
      <c r="BL385" s="23" t="s">
        <v>167</v>
      </c>
      <c r="BM385" s="23" t="s">
        <v>647</v>
      </c>
    </row>
    <row r="386" spans="2:65" s="1" customFormat="1" ht="84">
      <c r="B386" s="40"/>
      <c r="C386" s="62"/>
      <c r="D386" s="212" t="s">
        <v>169</v>
      </c>
      <c r="E386" s="62"/>
      <c r="F386" s="213" t="s">
        <v>648</v>
      </c>
      <c r="G386" s="62"/>
      <c r="H386" s="62"/>
      <c r="I386" s="171"/>
      <c r="J386" s="62"/>
      <c r="K386" s="62"/>
      <c r="L386" s="60"/>
      <c r="M386" s="214"/>
      <c r="N386" s="41"/>
      <c r="O386" s="41"/>
      <c r="P386" s="41"/>
      <c r="Q386" s="41"/>
      <c r="R386" s="41"/>
      <c r="S386" s="41"/>
      <c r="T386" s="77"/>
      <c r="AT386" s="23" t="s">
        <v>169</v>
      </c>
      <c r="AU386" s="23" t="s">
        <v>82</v>
      </c>
    </row>
    <row r="387" spans="2:65" s="11" customFormat="1" ht="37.35" customHeight="1">
      <c r="B387" s="184"/>
      <c r="C387" s="185"/>
      <c r="D387" s="186" t="s">
        <v>71</v>
      </c>
      <c r="E387" s="187" t="s">
        <v>649</v>
      </c>
      <c r="F387" s="187" t="s">
        <v>650</v>
      </c>
      <c r="G387" s="185"/>
      <c r="H387" s="185"/>
      <c r="I387" s="188"/>
      <c r="J387" s="189">
        <f>BK387</f>
        <v>0</v>
      </c>
      <c r="K387" s="185"/>
      <c r="L387" s="190"/>
      <c r="M387" s="191"/>
      <c r="N387" s="192"/>
      <c r="O387" s="192"/>
      <c r="P387" s="193">
        <f>P388+P407+P418+P455+P473+P519+P550+P578+P601</f>
        <v>0</v>
      </c>
      <c r="Q387" s="192"/>
      <c r="R387" s="193">
        <f>R388+R407+R418+R455+R473+R519+R550+R578+R601</f>
        <v>14.4183976</v>
      </c>
      <c r="S387" s="192"/>
      <c r="T387" s="194">
        <f>T388+T407+T418+T455+T473+T519+T550+T578+T601</f>
        <v>0.19393685999999999</v>
      </c>
      <c r="AR387" s="195" t="s">
        <v>82</v>
      </c>
      <c r="AT387" s="196" t="s">
        <v>71</v>
      </c>
      <c r="AU387" s="196" t="s">
        <v>72</v>
      </c>
      <c r="AY387" s="195" t="s">
        <v>160</v>
      </c>
      <c r="BK387" s="197">
        <f>BK388+BK407+BK418+BK455+BK473+BK519+BK550+BK578+BK601</f>
        <v>0</v>
      </c>
    </row>
    <row r="388" spans="2:65" s="11" customFormat="1" ht="19.95" customHeight="1">
      <c r="B388" s="184"/>
      <c r="C388" s="185"/>
      <c r="D388" s="186" t="s">
        <v>71</v>
      </c>
      <c r="E388" s="198" t="s">
        <v>651</v>
      </c>
      <c r="F388" s="198" t="s">
        <v>652</v>
      </c>
      <c r="G388" s="185"/>
      <c r="H388" s="185"/>
      <c r="I388" s="188"/>
      <c r="J388" s="199">
        <f>BK388</f>
        <v>0</v>
      </c>
      <c r="K388" s="185"/>
      <c r="L388" s="190"/>
      <c r="M388" s="191"/>
      <c r="N388" s="192"/>
      <c r="O388" s="192"/>
      <c r="P388" s="193">
        <f>SUM(P389:P406)</f>
        <v>0</v>
      </c>
      <c r="Q388" s="192"/>
      <c r="R388" s="193">
        <f>SUM(R389:R406)</f>
        <v>0.85975299999999999</v>
      </c>
      <c r="S388" s="192"/>
      <c r="T388" s="194">
        <f>SUM(T389:T406)</f>
        <v>0</v>
      </c>
      <c r="AR388" s="195" t="s">
        <v>82</v>
      </c>
      <c r="AT388" s="196" t="s">
        <v>71</v>
      </c>
      <c r="AU388" s="196" t="s">
        <v>80</v>
      </c>
      <c r="AY388" s="195" t="s">
        <v>160</v>
      </c>
      <c r="BK388" s="197">
        <f>SUM(BK389:BK406)</f>
        <v>0</v>
      </c>
    </row>
    <row r="389" spans="2:65" s="1" customFormat="1" ht="22.8" customHeight="1">
      <c r="B389" s="40"/>
      <c r="C389" s="200" t="s">
        <v>653</v>
      </c>
      <c r="D389" s="200" t="s">
        <v>162</v>
      </c>
      <c r="E389" s="201" t="s">
        <v>654</v>
      </c>
      <c r="F389" s="202" t="s">
        <v>655</v>
      </c>
      <c r="G389" s="203" t="s">
        <v>234</v>
      </c>
      <c r="H389" s="204">
        <v>135.83000000000001</v>
      </c>
      <c r="I389" s="205"/>
      <c r="J389" s="206">
        <f>ROUND(I389*H389,2)</f>
        <v>0</v>
      </c>
      <c r="K389" s="202" t="s">
        <v>166</v>
      </c>
      <c r="L389" s="60"/>
      <c r="M389" s="207" t="s">
        <v>21</v>
      </c>
      <c r="N389" s="208" t="s">
        <v>43</v>
      </c>
      <c r="O389" s="41"/>
      <c r="P389" s="209">
        <f>O389*H389</f>
        <v>0</v>
      </c>
      <c r="Q389" s="209">
        <v>0</v>
      </c>
      <c r="R389" s="209">
        <f>Q389*H389</f>
        <v>0</v>
      </c>
      <c r="S389" s="209">
        <v>0</v>
      </c>
      <c r="T389" s="210">
        <f>S389*H389</f>
        <v>0</v>
      </c>
      <c r="AR389" s="23" t="s">
        <v>275</v>
      </c>
      <c r="AT389" s="23" t="s">
        <v>162</v>
      </c>
      <c r="AU389" s="23" t="s">
        <v>82</v>
      </c>
      <c r="AY389" s="23" t="s">
        <v>160</v>
      </c>
      <c r="BE389" s="211">
        <f>IF(N389="základní",J389,0)</f>
        <v>0</v>
      </c>
      <c r="BF389" s="211">
        <f>IF(N389="snížená",J389,0)</f>
        <v>0</v>
      </c>
      <c r="BG389" s="211">
        <f>IF(N389="zákl. přenesená",J389,0)</f>
        <v>0</v>
      </c>
      <c r="BH389" s="211">
        <f>IF(N389="sníž. přenesená",J389,0)</f>
        <v>0</v>
      </c>
      <c r="BI389" s="211">
        <f>IF(N389="nulová",J389,0)</f>
        <v>0</v>
      </c>
      <c r="BJ389" s="23" t="s">
        <v>80</v>
      </c>
      <c r="BK389" s="211">
        <f>ROUND(I389*H389,2)</f>
        <v>0</v>
      </c>
      <c r="BL389" s="23" t="s">
        <v>275</v>
      </c>
      <c r="BM389" s="23" t="s">
        <v>656</v>
      </c>
    </row>
    <row r="390" spans="2:65" s="1" customFormat="1" ht="36">
      <c r="B390" s="40"/>
      <c r="C390" s="62"/>
      <c r="D390" s="212" t="s">
        <v>169</v>
      </c>
      <c r="E390" s="62"/>
      <c r="F390" s="213" t="s">
        <v>657</v>
      </c>
      <c r="G390" s="62"/>
      <c r="H390" s="62"/>
      <c r="I390" s="171"/>
      <c r="J390" s="62"/>
      <c r="K390" s="62"/>
      <c r="L390" s="60"/>
      <c r="M390" s="214"/>
      <c r="N390" s="41"/>
      <c r="O390" s="41"/>
      <c r="P390" s="41"/>
      <c r="Q390" s="41"/>
      <c r="R390" s="41"/>
      <c r="S390" s="41"/>
      <c r="T390" s="77"/>
      <c r="AT390" s="23" t="s">
        <v>169</v>
      </c>
      <c r="AU390" s="23" t="s">
        <v>82</v>
      </c>
    </row>
    <row r="391" spans="2:65" s="12" customFormat="1">
      <c r="B391" s="215"/>
      <c r="C391" s="216"/>
      <c r="D391" s="212" t="s">
        <v>171</v>
      </c>
      <c r="E391" s="217" t="s">
        <v>21</v>
      </c>
      <c r="F391" s="218" t="s">
        <v>358</v>
      </c>
      <c r="G391" s="216"/>
      <c r="H391" s="217" t="s">
        <v>21</v>
      </c>
      <c r="I391" s="219"/>
      <c r="J391" s="216"/>
      <c r="K391" s="216"/>
      <c r="L391" s="220"/>
      <c r="M391" s="221"/>
      <c r="N391" s="222"/>
      <c r="O391" s="222"/>
      <c r="P391" s="222"/>
      <c r="Q391" s="222"/>
      <c r="R391" s="222"/>
      <c r="S391" s="222"/>
      <c r="T391" s="223"/>
      <c r="AT391" s="224" t="s">
        <v>171</v>
      </c>
      <c r="AU391" s="224" t="s">
        <v>82</v>
      </c>
      <c r="AV391" s="12" t="s">
        <v>80</v>
      </c>
      <c r="AW391" s="12" t="s">
        <v>35</v>
      </c>
      <c r="AX391" s="12" t="s">
        <v>72</v>
      </c>
      <c r="AY391" s="224" t="s">
        <v>160</v>
      </c>
    </row>
    <row r="392" spans="2:65" s="13" customFormat="1">
      <c r="B392" s="225"/>
      <c r="C392" s="226"/>
      <c r="D392" s="212" t="s">
        <v>171</v>
      </c>
      <c r="E392" s="227" t="s">
        <v>21</v>
      </c>
      <c r="F392" s="228" t="s">
        <v>359</v>
      </c>
      <c r="G392" s="226"/>
      <c r="H392" s="229">
        <v>135.83000000000001</v>
      </c>
      <c r="I392" s="230"/>
      <c r="J392" s="226"/>
      <c r="K392" s="226"/>
      <c r="L392" s="231"/>
      <c r="M392" s="232"/>
      <c r="N392" s="233"/>
      <c r="O392" s="233"/>
      <c r="P392" s="233"/>
      <c r="Q392" s="233"/>
      <c r="R392" s="233"/>
      <c r="S392" s="233"/>
      <c r="T392" s="234"/>
      <c r="AT392" s="235" t="s">
        <v>171</v>
      </c>
      <c r="AU392" s="235" t="s">
        <v>82</v>
      </c>
      <c r="AV392" s="13" t="s">
        <v>82</v>
      </c>
      <c r="AW392" s="13" t="s">
        <v>35</v>
      </c>
      <c r="AX392" s="13" t="s">
        <v>72</v>
      </c>
      <c r="AY392" s="235" t="s">
        <v>160</v>
      </c>
    </row>
    <row r="393" spans="2:65" s="1" customFormat="1" ht="14.4" customHeight="1">
      <c r="B393" s="40"/>
      <c r="C393" s="236" t="s">
        <v>658</v>
      </c>
      <c r="D393" s="236" t="s">
        <v>212</v>
      </c>
      <c r="E393" s="237" t="s">
        <v>659</v>
      </c>
      <c r="F393" s="238" t="s">
        <v>660</v>
      </c>
      <c r="G393" s="239" t="s">
        <v>188</v>
      </c>
      <c r="H393" s="240">
        <v>4.1000000000000002E-2</v>
      </c>
      <c r="I393" s="241"/>
      <c r="J393" s="242">
        <f>ROUND(I393*H393,2)</f>
        <v>0</v>
      </c>
      <c r="K393" s="238" t="s">
        <v>166</v>
      </c>
      <c r="L393" s="243"/>
      <c r="M393" s="244" t="s">
        <v>21</v>
      </c>
      <c r="N393" s="245" t="s">
        <v>43</v>
      </c>
      <c r="O393" s="41"/>
      <c r="P393" s="209">
        <f>O393*H393</f>
        <v>0</v>
      </c>
      <c r="Q393" s="209">
        <v>1</v>
      </c>
      <c r="R393" s="209">
        <f>Q393*H393</f>
        <v>4.1000000000000002E-2</v>
      </c>
      <c r="S393" s="209">
        <v>0</v>
      </c>
      <c r="T393" s="210">
        <f>S393*H393</f>
        <v>0</v>
      </c>
      <c r="AR393" s="23" t="s">
        <v>397</v>
      </c>
      <c r="AT393" s="23" t="s">
        <v>212</v>
      </c>
      <c r="AU393" s="23" t="s">
        <v>82</v>
      </c>
      <c r="AY393" s="23" t="s">
        <v>160</v>
      </c>
      <c r="BE393" s="211">
        <f>IF(N393="základní",J393,0)</f>
        <v>0</v>
      </c>
      <c r="BF393" s="211">
        <f>IF(N393="snížená",J393,0)</f>
        <v>0</v>
      </c>
      <c r="BG393" s="211">
        <f>IF(N393="zákl. přenesená",J393,0)</f>
        <v>0</v>
      </c>
      <c r="BH393" s="211">
        <f>IF(N393="sníž. přenesená",J393,0)</f>
        <v>0</v>
      </c>
      <c r="BI393" s="211">
        <f>IF(N393="nulová",J393,0)</f>
        <v>0</v>
      </c>
      <c r="BJ393" s="23" t="s">
        <v>80</v>
      </c>
      <c r="BK393" s="211">
        <f>ROUND(I393*H393,2)</f>
        <v>0</v>
      </c>
      <c r="BL393" s="23" t="s">
        <v>275</v>
      </c>
      <c r="BM393" s="23" t="s">
        <v>661</v>
      </c>
    </row>
    <row r="394" spans="2:65" s="13" customFormat="1">
      <c r="B394" s="225"/>
      <c r="C394" s="226"/>
      <c r="D394" s="212" t="s">
        <v>171</v>
      </c>
      <c r="E394" s="226"/>
      <c r="F394" s="228" t="s">
        <v>662</v>
      </c>
      <c r="G394" s="226"/>
      <c r="H394" s="229">
        <v>4.1000000000000002E-2</v>
      </c>
      <c r="I394" s="230"/>
      <c r="J394" s="226"/>
      <c r="K394" s="226"/>
      <c r="L394" s="231"/>
      <c r="M394" s="232"/>
      <c r="N394" s="233"/>
      <c r="O394" s="233"/>
      <c r="P394" s="233"/>
      <c r="Q394" s="233"/>
      <c r="R394" s="233"/>
      <c r="S394" s="233"/>
      <c r="T394" s="234"/>
      <c r="AT394" s="235" t="s">
        <v>171</v>
      </c>
      <c r="AU394" s="235" t="s">
        <v>82</v>
      </c>
      <c r="AV394" s="13" t="s">
        <v>82</v>
      </c>
      <c r="AW394" s="13" t="s">
        <v>6</v>
      </c>
      <c r="AX394" s="13" t="s">
        <v>80</v>
      </c>
      <c r="AY394" s="235" t="s">
        <v>160</v>
      </c>
    </row>
    <row r="395" spans="2:65" s="1" customFormat="1" ht="22.8" customHeight="1">
      <c r="B395" s="40"/>
      <c r="C395" s="200" t="s">
        <v>663</v>
      </c>
      <c r="D395" s="200" t="s">
        <v>162</v>
      </c>
      <c r="E395" s="201" t="s">
        <v>664</v>
      </c>
      <c r="F395" s="202" t="s">
        <v>665</v>
      </c>
      <c r="G395" s="203" t="s">
        <v>234</v>
      </c>
      <c r="H395" s="204">
        <v>135.83000000000001</v>
      </c>
      <c r="I395" s="205"/>
      <c r="J395" s="206">
        <f>ROUND(I395*H395,2)</f>
        <v>0</v>
      </c>
      <c r="K395" s="202" t="s">
        <v>166</v>
      </c>
      <c r="L395" s="60"/>
      <c r="M395" s="207" t="s">
        <v>21</v>
      </c>
      <c r="N395" s="208" t="s">
        <v>43</v>
      </c>
      <c r="O395" s="41"/>
      <c r="P395" s="209">
        <f>O395*H395</f>
        <v>0</v>
      </c>
      <c r="Q395" s="209">
        <v>4.0000000000000002E-4</v>
      </c>
      <c r="R395" s="209">
        <f>Q395*H395</f>
        <v>5.4332000000000005E-2</v>
      </c>
      <c r="S395" s="209">
        <v>0</v>
      </c>
      <c r="T395" s="210">
        <f>S395*H395</f>
        <v>0</v>
      </c>
      <c r="AR395" s="23" t="s">
        <v>275</v>
      </c>
      <c r="AT395" s="23" t="s">
        <v>162</v>
      </c>
      <c r="AU395" s="23" t="s">
        <v>82</v>
      </c>
      <c r="AY395" s="23" t="s">
        <v>160</v>
      </c>
      <c r="BE395" s="211">
        <f>IF(N395="základní",J395,0)</f>
        <v>0</v>
      </c>
      <c r="BF395" s="211">
        <f>IF(N395="snížená",J395,0)</f>
        <v>0</v>
      </c>
      <c r="BG395" s="211">
        <f>IF(N395="zákl. přenesená",J395,0)</f>
        <v>0</v>
      </c>
      <c r="BH395" s="211">
        <f>IF(N395="sníž. přenesená",J395,0)</f>
        <v>0</v>
      </c>
      <c r="BI395" s="211">
        <f>IF(N395="nulová",J395,0)</f>
        <v>0</v>
      </c>
      <c r="BJ395" s="23" t="s">
        <v>80</v>
      </c>
      <c r="BK395" s="211">
        <f>ROUND(I395*H395,2)</f>
        <v>0</v>
      </c>
      <c r="BL395" s="23" t="s">
        <v>275</v>
      </c>
      <c r="BM395" s="23" t="s">
        <v>666</v>
      </c>
    </row>
    <row r="396" spans="2:65" s="1" customFormat="1" ht="36">
      <c r="B396" s="40"/>
      <c r="C396" s="62"/>
      <c r="D396" s="212" t="s">
        <v>169</v>
      </c>
      <c r="E396" s="62"/>
      <c r="F396" s="213" t="s">
        <v>667</v>
      </c>
      <c r="G396" s="62"/>
      <c r="H396" s="62"/>
      <c r="I396" s="171"/>
      <c r="J396" s="62"/>
      <c r="K396" s="62"/>
      <c r="L396" s="60"/>
      <c r="M396" s="214"/>
      <c r="N396" s="41"/>
      <c r="O396" s="41"/>
      <c r="P396" s="41"/>
      <c r="Q396" s="41"/>
      <c r="R396" s="41"/>
      <c r="S396" s="41"/>
      <c r="T396" s="77"/>
      <c r="AT396" s="23" t="s">
        <v>169</v>
      </c>
      <c r="AU396" s="23" t="s">
        <v>82</v>
      </c>
    </row>
    <row r="397" spans="2:65" s="12" customFormat="1">
      <c r="B397" s="215"/>
      <c r="C397" s="216"/>
      <c r="D397" s="212" t="s">
        <v>171</v>
      </c>
      <c r="E397" s="217" t="s">
        <v>21</v>
      </c>
      <c r="F397" s="218" t="s">
        <v>358</v>
      </c>
      <c r="G397" s="216"/>
      <c r="H397" s="217" t="s">
        <v>21</v>
      </c>
      <c r="I397" s="219"/>
      <c r="J397" s="216"/>
      <c r="K397" s="216"/>
      <c r="L397" s="220"/>
      <c r="M397" s="221"/>
      <c r="N397" s="222"/>
      <c r="O397" s="222"/>
      <c r="P397" s="222"/>
      <c r="Q397" s="222"/>
      <c r="R397" s="222"/>
      <c r="S397" s="222"/>
      <c r="T397" s="223"/>
      <c r="AT397" s="224" t="s">
        <v>171</v>
      </c>
      <c r="AU397" s="224" t="s">
        <v>82</v>
      </c>
      <c r="AV397" s="12" t="s">
        <v>80</v>
      </c>
      <c r="AW397" s="12" t="s">
        <v>35</v>
      </c>
      <c r="AX397" s="12" t="s">
        <v>72</v>
      </c>
      <c r="AY397" s="224" t="s">
        <v>160</v>
      </c>
    </row>
    <row r="398" spans="2:65" s="13" customFormat="1">
      <c r="B398" s="225"/>
      <c r="C398" s="226"/>
      <c r="D398" s="212" t="s">
        <v>171</v>
      </c>
      <c r="E398" s="227" t="s">
        <v>21</v>
      </c>
      <c r="F398" s="228" t="s">
        <v>359</v>
      </c>
      <c r="G398" s="226"/>
      <c r="H398" s="229">
        <v>135.83000000000001</v>
      </c>
      <c r="I398" s="230"/>
      <c r="J398" s="226"/>
      <c r="K398" s="226"/>
      <c r="L398" s="231"/>
      <c r="M398" s="232"/>
      <c r="N398" s="233"/>
      <c r="O398" s="233"/>
      <c r="P398" s="233"/>
      <c r="Q398" s="233"/>
      <c r="R398" s="233"/>
      <c r="S398" s="233"/>
      <c r="T398" s="234"/>
      <c r="AT398" s="235" t="s">
        <v>171</v>
      </c>
      <c r="AU398" s="235" t="s">
        <v>82</v>
      </c>
      <c r="AV398" s="13" t="s">
        <v>82</v>
      </c>
      <c r="AW398" s="13" t="s">
        <v>35</v>
      </c>
      <c r="AX398" s="13" t="s">
        <v>72</v>
      </c>
      <c r="AY398" s="235" t="s">
        <v>160</v>
      </c>
    </row>
    <row r="399" spans="2:65" s="1" customFormat="1" ht="22.8" customHeight="1">
      <c r="B399" s="40"/>
      <c r="C399" s="236" t="s">
        <v>668</v>
      </c>
      <c r="D399" s="236" t="s">
        <v>212</v>
      </c>
      <c r="E399" s="237" t="s">
        <v>669</v>
      </c>
      <c r="F399" s="238" t="s">
        <v>670</v>
      </c>
      <c r="G399" s="239" t="s">
        <v>234</v>
      </c>
      <c r="H399" s="240">
        <v>156.20500000000001</v>
      </c>
      <c r="I399" s="241"/>
      <c r="J399" s="242">
        <f>ROUND(I399*H399,2)</f>
        <v>0</v>
      </c>
      <c r="K399" s="238" t="s">
        <v>166</v>
      </c>
      <c r="L399" s="243"/>
      <c r="M399" s="244" t="s">
        <v>21</v>
      </c>
      <c r="N399" s="245" t="s">
        <v>43</v>
      </c>
      <c r="O399" s="41"/>
      <c r="P399" s="209">
        <f>O399*H399</f>
        <v>0</v>
      </c>
      <c r="Q399" s="209">
        <v>4.1999999999999997E-3</v>
      </c>
      <c r="R399" s="209">
        <f>Q399*H399</f>
        <v>0.65606100000000001</v>
      </c>
      <c r="S399" s="209">
        <v>0</v>
      </c>
      <c r="T399" s="210">
        <f>S399*H399</f>
        <v>0</v>
      </c>
      <c r="AR399" s="23" t="s">
        <v>397</v>
      </c>
      <c r="AT399" s="23" t="s">
        <v>212</v>
      </c>
      <c r="AU399" s="23" t="s">
        <v>82</v>
      </c>
      <c r="AY399" s="23" t="s">
        <v>160</v>
      </c>
      <c r="BE399" s="211">
        <f>IF(N399="základní",J399,0)</f>
        <v>0</v>
      </c>
      <c r="BF399" s="211">
        <f>IF(N399="snížená",J399,0)</f>
        <v>0</v>
      </c>
      <c r="BG399" s="211">
        <f>IF(N399="zákl. přenesená",J399,0)</f>
        <v>0</v>
      </c>
      <c r="BH399" s="211">
        <f>IF(N399="sníž. přenesená",J399,0)</f>
        <v>0</v>
      </c>
      <c r="BI399" s="211">
        <f>IF(N399="nulová",J399,0)</f>
        <v>0</v>
      </c>
      <c r="BJ399" s="23" t="s">
        <v>80</v>
      </c>
      <c r="BK399" s="211">
        <f>ROUND(I399*H399,2)</f>
        <v>0</v>
      </c>
      <c r="BL399" s="23" t="s">
        <v>275</v>
      </c>
      <c r="BM399" s="23" t="s">
        <v>671</v>
      </c>
    </row>
    <row r="400" spans="2:65" s="13" customFormat="1">
      <c r="B400" s="225"/>
      <c r="C400" s="226"/>
      <c r="D400" s="212" t="s">
        <v>171</v>
      </c>
      <c r="E400" s="226"/>
      <c r="F400" s="228" t="s">
        <v>364</v>
      </c>
      <c r="G400" s="226"/>
      <c r="H400" s="229">
        <v>156.20500000000001</v>
      </c>
      <c r="I400" s="230"/>
      <c r="J400" s="226"/>
      <c r="K400" s="226"/>
      <c r="L400" s="231"/>
      <c r="M400" s="232"/>
      <c r="N400" s="233"/>
      <c r="O400" s="233"/>
      <c r="P400" s="233"/>
      <c r="Q400" s="233"/>
      <c r="R400" s="233"/>
      <c r="S400" s="233"/>
      <c r="T400" s="234"/>
      <c r="AT400" s="235" t="s">
        <v>171</v>
      </c>
      <c r="AU400" s="235" t="s">
        <v>82</v>
      </c>
      <c r="AV400" s="13" t="s">
        <v>82</v>
      </c>
      <c r="AW400" s="13" t="s">
        <v>6</v>
      </c>
      <c r="AX400" s="13" t="s">
        <v>80</v>
      </c>
      <c r="AY400" s="235" t="s">
        <v>160</v>
      </c>
    </row>
    <row r="401" spans="2:65" s="1" customFormat="1" ht="22.8" customHeight="1">
      <c r="B401" s="40"/>
      <c r="C401" s="200" t="s">
        <v>672</v>
      </c>
      <c r="D401" s="200" t="s">
        <v>162</v>
      </c>
      <c r="E401" s="201" t="s">
        <v>673</v>
      </c>
      <c r="F401" s="202" t="s">
        <v>674</v>
      </c>
      <c r="G401" s="203" t="s">
        <v>234</v>
      </c>
      <c r="H401" s="204">
        <v>5.6</v>
      </c>
      <c r="I401" s="205"/>
      <c r="J401" s="206">
        <f>ROUND(I401*H401,2)</f>
        <v>0</v>
      </c>
      <c r="K401" s="202" t="s">
        <v>166</v>
      </c>
      <c r="L401" s="60"/>
      <c r="M401" s="207" t="s">
        <v>21</v>
      </c>
      <c r="N401" s="208" t="s">
        <v>43</v>
      </c>
      <c r="O401" s="41"/>
      <c r="P401" s="209">
        <f>O401*H401</f>
        <v>0</v>
      </c>
      <c r="Q401" s="209">
        <v>3.5000000000000001E-3</v>
      </c>
      <c r="R401" s="209">
        <f>Q401*H401</f>
        <v>1.9599999999999999E-2</v>
      </c>
      <c r="S401" s="209">
        <v>0</v>
      </c>
      <c r="T401" s="210">
        <f>S401*H401</f>
        <v>0</v>
      </c>
      <c r="AR401" s="23" t="s">
        <v>275</v>
      </c>
      <c r="AT401" s="23" t="s">
        <v>162</v>
      </c>
      <c r="AU401" s="23" t="s">
        <v>82</v>
      </c>
      <c r="AY401" s="23" t="s">
        <v>160</v>
      </c>
      <c r="BE401" s="211">
        <f>IF(N401="základní",J401,0)</f>
        <v>0</v>
      </c>
      <c r="BF401" s="211">
        <f>IF(N401="snížená",J401,0)</f>
        <v>0</v>
      </c>
      <c r="BG401" s="211">
        <f>IF(N401="zákl. přenesená",J401,0)</f>
        <v>0</v>
      </c>
      <c r="BH401" s="211">
        <f>IF(N401="sníž. přenesená",J401,0)</f>
        <v>0</v>
      </c>
      <c r="BI401" s="211">
        <f>IF(N401="nulová",J401,0)</f>
        <v>0</v>
      </c>
      <c r="BJ401" s="23" t="s">
        <v>80</v>
      </c>
      <c r="BK401" s="211">
        <f>ROUND(I401*H401,2)</f>
        <v>0</v>
      </c>
      <c r="BL401" s="23" t="s">
        <v>275</v>
      </c>
      <c r="BM401" s="23" t="s">
        <v>675</v>
      </c>
    </row>
    <row r="402" spans="2:65" s="1" customFormat="1" ht="22.8" customHeight="1">
      <c r="B402" s="40"/>
      <c r="C402" s="200" t="s">
        <v>676</v>
      </c>
      <c r="D402" s="200" t="s">
        <v>162</v>
      </c>
      <c r="E402" s="201" t="s">
        <v>677</v>
      </c>
      <c r="F402" s="202" t="s">
        <v>678</v>
      </c>
      <c r="G402" s="203" t="s">
        <v>234</v>
      </c>
      <c r="H402" s="204">
        <v>25.36</v>
      </c>
      <c r="I402" s="205"/>
      <c r="J402" s="206">
        <f>ROUND(I402*H402,2)</f>
        <v>0</v>
      </c>
      <c r="K402" s="202" t="s">
        <v>166</v>
      </c>
      <c r="L402" s="60"/>
      <c r="M402" s="207" t="s">
        <v>21</v>
      </c>
      <c r="N402" s="208" t="s">
        <v>43</v>
      </c>
      <c r="O402" s="41"/>
      <c r="P402" s="209">
        <f>O402*H402</f>
        <v>0</v>
      </c>
      <c r="Q402" s="209">
        <v>3.5000000000000001E-3</v>
      </c>
      <c r="R402" s="209">
        <f>Q402*H402</f>
        <v>8.8760000000000006E-2</v>
      </c>
      <c r="S402" s="209">
        <v>0</v>
      </c>
      <c r="T402" s="210">
        <f>S402*H402</f>
        <v>0</v>
      </c>
      <c r="AR402" s="23" t="s">
        <v>275</v>
      </c>
      <c r="AT402" s="23" t="s">
        <v>162</v>
      </c>
      <c r="AU402" s="23" t="s">
        <v>82</v>
      </c>
      <c r="AY402" s="23" t="s">
        <v>160</v>
      </c>
      <c r="BE402" s="211">
        <f>IF(N402="základní",J402,0)</f>
        <v>0</v>
      </c>
      <c r="BF402" s="211">
        <f>IF(N402="snížená",J402,0)</f>
        <v>0</v>
      </c>
      <c r="BG402" s="211">
        <f>IF(N402="zákl. přenesená",J402,0)</f>
        <v>0</v>
      </c>
      <c r="BH402" s="211">
        <f>IF(N402="sníž. přenesená",J402,0)</f>
        <v>0</v>
      </c>
      <c r="BI402" s="211">
        <f>IF(N402="nulová",J402,0)</f>
        <v>0</v>
      </c>
      <c r="BJ402" s="23" t="s">
        <v>80</v>
      </c>
      <c r="BK402" s="211">
        <f>ROUND(I402*H402,2)</f>
        <v>0</v>
      </c>
      <c r="BL402" s="23" t="s">
        <v>275</v>
      </c>
      <c r="BM402" s="23" t="s">
        <v>679</v>
      </c>
    </row>
    <row r="403" spans="2:65" s="13" customFormat="1">
      <c r="B403" s="225"/>
      <c r="C403" s="226"/>
      <c r="D403" s="212" t="s">
        <v>171</v>
      </c>
      <c r="E403" s="227" t="s">
        <v>21</v>
      </c>
      <c r="F403" s="228" t="s">
        <v>680</v>
      </c>
      <c r="G403" s="226"/>
      <c r="H403" s="229">
        <v>30.76</v>
      </c>
      <c r="I403" s="230"/>
      <c r="J403" s="226"/>
      <c r="K403" s="226"/>
      <c r="L403" s="231"/>
      <c r="M403" s="232"/>
      <c r="N403" s="233"/>
      <c r="O403" s="233"/>
      <c r="P403" s="233"/>
      <c r="Q403" s="233"/>
      <c r="R403" s="233"/>
      <c r="S403" s="233"/>
      <c r="T403" s="234"/>
      <c r="AT403" s="235" t="s">
        <v>171</v>
      </c>
      <c r="AU403" s="235" t="s">
        <v>82</v>
      </c>
      <c r="AV403" s="13" t="s">
        <v>82</v>
      </c>
      <c r="AW403" s="13" t="s">
        <v>35</v>
      </c>
      <c r="AX403" s="13" t="s">
        <v>72</v>
      </c>
      <c r="AY403" s="235" t="s">
        <v>160</v>
      </c>
    </row>
    <row r="404" spans="2:65" s="13" customFormat="1">
      <c r="B404" s="225"/>
      <c r="C404" s="226"/>
      <c r="D404" s="212" t="s">
        <v>171</v>
      </c>
      <c r="E404" s="227" t="s">
        <v>21</v>
      </c>
      <c r="F404" s="228" t="s">
        <v>681</v>
      </c>
      <c r="G404" s="226"/>
      <c r="H404" s="229">
        <v>-5.4</v>
      </c>
      <c r="I404" s="230"/>
      <c r="J404" s="226"/>
      <c r="K404" s="226"/>
      <c r="L404" s="231"/>
      <c r="M404" s="232"/>
      <c r="N404" s="233"/>
      <c r="O404" s="233"/>
      <c r="P404" s="233"/>
      <c r="Q404" s="233"/>
      <c r="R404" s="233"/>
      <c r="S404" s="233"/>
      <c r="T404" s="234"/>
      <c r="AT404" s="235" t="s">
        <v>171</v>
      </c>
      <c r="AU404" s="235" t="s">
        <v>82</v>
      </c>
      <c r="AV404" s="13" t="s">
        <v>82</v>
      </c>
      <c r="AW404" s="13" t="s">
        <v>35</v>
      </c>
      <c r="AX404" s="13" t="s">
        <v>72</v>
      </c>
      <c r="AY404" s="235" t="s">
        <v>160</v>
      </c>
    </row>
    <row r="405" spans="2:65" s="1" customFormat="1" ht="34.200000000000003" customHeight="1">
      <c r="B405" s="40"/>
      <c r="C405" s="200" t="s">
        <v>682</v>
      </c>
      <c r="D405" s="200" t="s">
        <v>162</v>
      </c>
      <c r="E405" s="201" t="s">
        <v>683</v>
      </c>
      <c r="F405" s="202" t="s">
        <v>684</v>
      </c>
      <c r="G405" s="203" t="s">
        <v>188</v>
      </c>
      <c r="H405" s="204">
        <v>0.86</v>
      </c>
      <c r="I405" s="205"/>
      <c r="J405" s="206">
        <f>ROUND(I405*H405,2)</f>
        <v>0</v>
      </c>
      <c r="K405" s="202" t="s">
        <v>166</v>
      </c>
      <c r="L405" s="60"/>
      <c r="M405" s="207" t="s">
        <v>21</v>
      </c>
      <c r="N405" s="208" t="s">
        <v>43</v>
      </c>
      <c r="O405" s="41"/>
      <c r="P405" s="209">
        <f>O405*H405</f>
        <v>0</v>
      </c>
      <c r="Q405" s="209">
        <v>0</v>
      </c>
      <c r="R405" s="209">
        <f>Q405*H405</f>
        <v>0</v>
      </c>
      <c r="S405" s="209">
        <v>0</v>
      </c>
      <c r="T405" s="210">
        <f>S405*H405</f>
        <v>0</v>
      </c>
      <c r="AR405" s="23" t="s">
        <v>275</v>
      </c>
      <c r="AT405" s="23" t="s">
        <v>162</v>
      </c>
      <c r="AU405" s="23" t="s">
        <v>82</v>
      </c>
      <c r="AY405" s="23" t="s">
        <v>160</v>
      </c>
      <c r="BE405" s="211">
        <f>IF(N405="základní",J405,0)</f>
        <v>0</v>
      </c>
      <c r="BF405" s="211">
        <f>IF(N405="snížená",J405,0)</f>
        <v>0</v>
      </c>
      <c r="BG405" s="211">
        <f>IF(N405="zákl. přenesená",J405,0)</f>
        <v>0</v>
      </c>
      <c r="BH405" s="211">
        <f>IF(N405="sníž. přenesená",J405,0)</f>
        <v>0</v>
      </c>
      <c r="BI405" s="211">
        <f>IF(N405="nulová",J405,0)</f>
        <v>0</v>
      </c>
      <c r="BJ405" s="23" t="s">
        <v>80</v>
      </c>
      <c r="BK405" s="211">
        <f>ROUND(I405*H405,2)</f>
        <v>0</v>
      </c>
      <c r="BL405" s="23" t="s">
        <v>275</v>
      </c>
      <c r="BM405" s="23" t="s">
        <v>685</v>
      </c>
    </row>
    <row r="406" spans="2:65" s="1" customFormat="1" ht="120">
      <c r="B406" s="40"/>
      <c r="C406" s="62"/>
      <c r="D406" s="212" t="s">
        <v>169</v>
      </c>
      <c r="E406" s="62"/>
      <c r="F406" s="213" t="s">
        <v>686</v>
      </c>
      <c r="G406" s="62"/>
      <c r="H406" s="62"/>
      <c r="I406" s="171"/>
      <c r="J406" s="62"/>
      <c r="K406" s="62"/>
      <c r="L406" s="60"/>
      <c r="M406" s="214"/>
      <c r="N406" s="41"/>
      <c r="O406" s="41"/>
      <c r="P406" s="41"/>
      <c r="Q406" s="41"/>
      <c r="R406" s="41"/>
      <c r="S406" s="41"/>
      <c r="T406" s="77"/>
      <c r="AT406" s="23" t="s">
        <v>169</v>
      </c>
      <c r="AU406" s="23" t="s">
        <v>82</v>
      </c>
    </row>
    <row r="407" spans="2:65" s="11" customFormat="1" ht="29.85" customHeight="1">
      <c r="B407" s="184"/>
      <c r="C407" s="185"/>
      <c r="D407" s="186" t="s">
        <v>71</v>
      </c>
      <c r="E407" s="198" t="s">
        <v>687</v>
      </c>
      <c r="F407" s="198" t="s">
        <v>688</v>
      </c>
      <c r="G407" s="185"/>
      <c r="H407" s="185"/>
      <c r="I407" s="188"/>
      <c r="J407" s="199">
        <f>BK407</f>
        <v>0</v>
      </c>
      <c r="K407" s="185"/>
      <c r="L407" s="190"/>
      <c r="M407" s="191"/>
      <c r="N407" s="192"/>
      <c r="O407" s="192"/>
      <c r="P407" s="193">
        <f>SUM(P408:P417)</f>
        <v>0</v>
      </c>
      <c r="Q407" s="192"/>
      <c r="R407" s="193">
        <f>SUM(R408:R417)</f>
        <v>3.0620273999999998</v>
      </c>
      <c r="S407" s="192"/>
      <c r="T407" s="194">
        <f>SUM(T408:T417)</f>
        <v>0</v>
      </c>
      <c r="AR407" s="195" t="s">
        <v>82</v>
      </c>
      <c r="AT407" s="196" t="s">
        <v>71</v>
      </c>
      <c r="AU407" s="196" t="s">
        <v>80</v>
      </c>
      <c r="AY407" s="195" t="s">
        <v>160</v>
      </c>
      <c r="BK407" s="197">
        <f>SUM(BK408:BK417)</f>
        <v>0</v>
      </c>
    </row>
    <row r="408" spans="2:65" s="1" customFormat="1" ht="34.200000000000003" customHeight="1">
      <c r="B408" s="40"/>
      <c r="C408" s="200" t="s">
        <v>689</v>
      </c>
      <c r="D408" s="200" t="s">
        <v>162</v>
      </c>
      <c r="E408" s="201" t="s">
        <v>690</v>
      </c>
      <c r="F408" s="202" t="s">
        <v>691</v>
      </c>
      <c r="G408" s="203" t="s">
        <v>234</v>
      </c>
      <c r="H408" s="204">
        <v>241.53</v>
      </c>
      <c r="I408" s="205"/>
      <c r="J408" s="206">
        <f>ROUND(I408*H408,2)</f>
        <v>0</v>
      </c>
      <c r="K408" s="202" t="s">
        <v>166</v>
      </c>
      <c r="L408" s="60"/>
      <c r="M408" s="207" t="s">
        <v>21</v>
      </c>
      <c r="N408" s="208" t="s">
        <v>43</v>
      </c>
      <c r="O408" s="41"/>
      <c r="P408" s="209">
        <f>O408*H408</f>
        <v>0</v>
      </c>
      <c r="Q408" s="209">
        <v>1.223E-2</v>
      </c>
      <c r="R408" s="209">
        <f>Q408*H408</f>
        <v>2.9539119</v>
      </c>
      <c r="S408" s="209">
        <v>0</v>
      </c>
      <c r="T408" s="210">
        <f>S408*H408</f>
        <v>0</v>
      </c>
      <c r="AR408" s="23" t="s">
        <v>275</v>
      </c>
      <c r="AT408" s="23" t="s">
        <v>162</v>
      </c>
      <c r="AU408" s="23" t="s">
        <v>82</v>
      </c>
      <c r="AY408" s="23" t="s">
        <v>160</v>
      </c>
      <c r="BE408" s="211">
        <f>IF(N408="základní",J408,0)</f>
        <v>0</v>
      </c>
      <c r="BF408" s="211">
        <f>IF(N408="snížená",J408,0)</f>
        <v>0</v>
      </c>
      <c r="BG408" s="211">
        <f>IF(N408="zákl. přenesená",J408,0)</f>
        <v>0</v>
      </c>
      <c r="BH408" s="211">
        <f>IF(N408="sníž. přenesená",J408,0)</f>
        <v>0</v>
      </c>
      <c r="BI408" s="211">
        <f>IF(N408="nulová",J408,0)</f>
        <v>0</v>
      </c>
      <c r="BJ408" s="23" t="s">
        <v>80</v>
      </c>
      <c r="BK408" s="211">
        <f>ROUND(I408*H408,2)</f>
        <v>0</v>
      </c>
      <c r="BL408" s="23" t="s">
        <v>275</v>
      </c>
      <c r="BM408" s="23" t="s">
        <v>692</v>
      </c>
    </row>
    <row r="409" spans="2:65" s="1" customFormat="1" ht="156">
      <c r="B409" s="40"/>
      <c r="C409" s="62"/>
      <c r="D409" s="212" t="s">
        <v>169</v>
      </c>
      <c r="E409" s="62"/>
      <c r="F409" s="213" t="s">
        <v>693</v>
      </c>
      <c r="G409" s="62"/>
      <c r="H409" s="62"/>
      <c r="I409" s="171"/>
      <c r="J409" s="62"/>
      <c r="K409" s="62"/>
      <c r="L409" s="60"/>
      <c r="M409" s="214"/>
      <c r="N409" s="41"/>
      <c r="O409" s="41"/>
      <c r="P409" s="41"/>
      <c r="Q409" s="41"/>
      <c r="R409" s="41"/>
      <c r="S409" s="41"/>
      <c r="T409" s="77"/>
      <c r="AT409" s="23" t="s">
        <v>169</v>
      </c>
      <c r="AU409" s="23" t="s">
        <v>82</v>
      </c>
    </row>
    <row r="410" spans="2:65" s="13" customFormat="1">
      <c r="B410" s="225"/>
      <c r="C410" s="226"/>
      <c r="D410" s="212" t="s">
        <v>171</v>
      </c>
      <c r="E410" s="227" t="s">
        <v>21</v>
      </c>
      <c r="F410" s="228" t="s">
        <v>694</v>
      </c>
      <c r="G410" s="226"/>
      <c r="H410" s="229">
        <v>241.53</v>
      </c>
      <c r="I410" s="230"/>
      <c r="J410" s="226"/>
      <c r="K410" s="226"/>
      <c r="L410" s="231"/>
      <c r="M410" s="232"/>
      <c r="N410" s="233"/>
      <c r="O410" s="233"/>
      <c r="P410" s="233"/>
      <c r="Q410" s="233"/>
      <c r="R410" s="233"/>
      <c r="S410" s="233"/>
      <c r="T410" s="234"/>
      <c r="AT410" s="235" t="s">
        <v>171</v>
      </c>
      <c r="AU410" s="235" t="s">
        <v>82</v>
      </c>
      <c r="AV410" s="13" t="s">
        <v>82</v>
      </c>
      <c r="AW410" s="13" t="s">
        <v>35</v>
      </c>
      <c r="AX410" s="13" t="s">
        <v>72</v>
      </c>
      <c r="AY410" s="235" t="s">
        <v>160</v>
      </c>
    </row>
    <row r="411" spans="2:65" s="1" customFormat="1" ht="22.8" customHeight="1">
      <c r="B411" s="40"/>
      <c r="C411" s="200" t="s">
        <v>695</v>
      </c>
      <c r="D411" s="200" t="s">
        <v>162</v>
      </c>
      <c r="E411" s="201" t="s">
        <v>696</v>
      </c>
      <c r="F411" s="202" t="s">
        <v>697</v>
      </c>
      <c r="G411" s="203" t="s">
        <v>234</v>
      </c>
      <c r="H411" s="204">
        <v>241.53</v>
      </c>
      <c r="I411" s="205"/>
      <c r="J411" s="206">
        <f>ROUND(I411*H411,2)</f>
        <v>0</v>
      </c>
      <c r="K411" s="202" t="s">
        <v>166</v>
      </c>
      <c r="L411" s="60"/>
      <c r="M411" s="207" t="s">
        <v>21</v>
      </c>
      <c r="N411" s="208" t="s">
        <v>43</v>
      </c>
      <c r="O411" s="41"/>
      <c r="P411" s="209">
        <f>O411*H411</f>
        <v>0</v>
      </c>
      <c r="Q411" s="209">
        <v>1E-4</v>
      </c>
      <c r="R411" s="209">
        <f>Q411*H411</f>
        <v>2.4153000000000001E-2</v>
      </c>
      <c r="S411" s="209">
        <v>0</v>
      </c>
      <c r="T411" s="210">
        <f>S411*H411</f>
        <v>0</v>
      </c>
      <c r="AR411" s="23" t="s">
        <v>275</v>
      </c>
      <c r="AT411" s="23" t="s">
        <v>162</v>
      </c>
      <c r="AU411" s="23" t="s">
        <v>82</v>
      </c>
      <c r="AY411" s="23" t="s">
        <v>160</v>
      </c>
      <c r="BE411" s="211">
        <f>IF(N411="základní",J411,0)</f>
        <v>0</v>
      </c>
      <c r="BF411" s="211">
        <f>IF(N411="snížená",J411,0)</f>
        <v>0</v>
      </c>
      <c r="BG411" s="211">
        <f>IF(N411="zákl. přenesená",J411,0)</f>
        <v>0</v>
      </c>
      <c r="BH411" s="211">
        <f>IF(N411="sníž. přenesená",J411,0)</f>
        <v>0</v>
      </c>
      <c r="BI411" s="211">
        <f>IF(N411="nulová",J411,0)</f>
        <v>0</v>
      </c>
      <c r="BJ411" s="23" t="s">
        <v>80</v>
      </c>
      <c r="BK411" s="211">
        <f>ROUND(I411*H411,2)</f>
        <v>0</v>
      </c>
      <c r="BL411" s="23" t="s">
        <v>275</v>
      </c>
      <c r="BM411" s="23" t="s">
        <v>698</v>
      </c>
    </row>
    <row r="412" spans="2:65" s="1" customFormat="1" ht="156">
      <c r="B412" s="40"/>
      <c r="C412" s="62"/>
      <c r="D412" s="212" t="s">
        <v>169</v>
      </c>
      <c r="E412" s="62"/>
      <c r="F412" s="213" t="s">
        <v>693</v>
      </c>
      <c r="G412" s="62"/>
      <c r="H412" s="62"/>
      <c r="I412" s="171"/>
      <c r="J412" s="62"/>
      <c r="K412" s="62"/>
      <c r="L412" s="60"/>
      <c r="M412" s="214"/>
      <c r="N412" s="41"/>
      <c r="O412" s="41"/>
      <c r="P412" s="41"/>
      <c r="Q412" s="41"/>
      <c r="R412" s="41"/>
      <c r="S412" s="41"/>
      <c r="T412" s="77"/>
      <c r="AT412" s="23" t="s">
        <v>169</v>
      </c>
      <c r="AU412" s="23" t="s">
        <v>82</v>
      </c>
    </row>
    <row r="413" spans="2:65" s="1" customFormat="1" ht="22.8" customHeight="1">
      <c r="B413" s="40"/>
      <c r="C413" s="200" t="s">
        <v>699</v>
      </c>
      <c r="D413" s="200" t="s">
        <v>162</v>
      </c>
      <c r="E413" s="201" t="s">
        <v>700</v>
      </c>
      <c r="F413" s="202" t="s">
        <v>701</v>
      </c>
      <c r="G413" s="203" t="s">
        <v>234</v>
      </c>
      <c r="H413" s="204">
        <v>241.53</v>
      </c>
      <c r="I413" s="205"/>
      <c r="J413" s="206">
        <f>ROUND(I413*H413,2)</f>
        <v>0</v>
      </c>
      <c r="K413" s="202" t="s">
        <v>166</v>
      </c>
      <c r="L413" s="60"/>
      <c r="M413" s="207" t="s">
        <v>21</v>
      </c>
      <c r="N413" s="208" t="s">
        <v>43</v>
      </c>
      <c r="O413" s="41"/>
      <c r="P413" s="209">
        <f>O413*H413</f>
        <v>0</v>
      </c>
      <c r="Q413" s="209">
        <v>2.5000000000000001E-4</v>
      </c>
      <c r="R413" s="209">
        <f>Q413*H413</f>
        <v>6.0382499999999999E-2</v>
      </c>
      <c r="S413" s="209">
        <v>0</v>
      </c>
      <c r="T413" s="210">
        <f>S413*H413</f>
        <v>0</v>
      </c>
      <c r="AR413" s="23" t="s">
        <v>275</v>
      </c>
      <c r="AT413" s="23" t="s">
        <v>162</v>
      </c>
      <c r="AU413" s="23" t="s">
        <v>82</v>
      </c>
      <c r="AY413" s="23" t="s">
        <v>160</v>
      </c>
      <c r="BE413" s="211">
        <f>IF(N413="základní",J413,0)</f>
        <v>0</v>
      </c>
      <c r="BF413" s="211">
        <f>IF(N413="snížená",J413,0)</f>
        <v>0</v>
      </c>
      <c r="BG413" s="211">
        <f>IF(N413="zákl. přenesená",J413,0)</f>
        <v>0</v>
      </c>
      <c r="BH413" s="211">
        <f>IF(N413="sníž. přenesená",J413,0)</f>
        <v>0</v>
      </c>
      <c r="BI413" s="211">
        <f>IF(N413="nulová",J413,0)</f>
        <v>0</v>
      </c>
      <c r="BJ413" s="23" t="s">
        <v>80</v>
      </c>
      <c r="BK413" s="211">
        <f>ROUND(I413*H413,2)</f>
        <v>0</v>
      </c>
      <c r="BL413" s="23" t="s">
        <v>275</v>
      </c>
      <c r="BM413" s="23" t="s">
        <v>702</v>
      </c>
    </row>
    <row r="414" spans="2:65" s="1" customFormat="1" ht="156">
      <c r="B414" s="40"/>
      <c r="C414" s="62"/>
      <c r="D414" s="212" t="s">
        <v>169</v>
      </c>
      <c r="E414" s="62"/>
      <c r="F414" s="213" t="s">
        <v>693</v>
      </c>
      <c r="G414" s="62"/>
      <c r="H414" s="62"/>
      <c r="I414" s="171"/>
      <c r="J414" s="62"/>
      <c r="K414" s="62"/>
      <c r="L414" s="60"/>
      <c r="M414" s="214"/>
      <c r="N414" s="41"/>
      <c r="O414" s="41"/>
      <c r="P414" s="41"/>
      <c r="Q414" s="41"/>
      <c r="R414" s="41"/>
      <c r="S414" s="41"/>
      <c r="T414" s="77"/>
      <c r="AT414" s="23" t="s">
        <v>169</v>
      </c>
      <c r="AU414" s="23" t="s">
        <v>82</v>
      </c>
    </row>
    <row r="415" spans="2:65" s="1" customFormat="1" ht="22.8" customHeight="1">
      <c r="B415" s="40"/>
      <c r="C415" s="200" t="s">
        <v>703</v>
      </c>
      <c r="D415" s="200" t="s">
        <v>162</v>
      </c>
      <c r="E415" s="201" t="s">
        <v>704</v>
      </c>
      <c r="F415" s="202" t="s">
        <v>705</v>
      </c>
      <c r="G415" s="203" t="s">
        <v>386</v>
      </c>
      <c r="H415" s="204">
        <v>1</v>
      </c>
      <c r="I415" s="205"/>
      <c r="J415" s="206">
        <f>ROUND(I415*H415,2)</f>
        <v>0</v>
      </c>
      <c r="K415" s="202" t="s">
        <v>21</v>
      </c>
      <c r="L415" s="60"/>
      <c r="M415" s="207" t="s">
        <v>21</v>
      </c>
      <c r="N415" s="208" t="s">
        <v>43</v>
      </c>
      <c r="O415" s="41"/>
      <c r="P415" s="209">
        <f>O415*H415</f>
        <v>0</v>
      </c>
      <c r="Q415" s="209">
        <v>2.358E-2</v>
      </c>
      <c r="R415" s="209">
        <f>Q415*H415</f>
        <v>2.358E-2</v>
      </c>
      <c r="S415" s="209">
        <v>0</v>
      </c>
      <c r="T415" s="210">
        <f>S415*H415</f>
        <v>0</v>
      </c>
      <c r="AR415" s="23" t="s">
        <v>275</v>
      </c>
      <c r="AT415" s="23" t="s">
        <v>162</v>
      </c>
      <c r="AU415" s="23" t="s">
        <v>82</v>
      </c>
      <c r="AY415" s="23" t="s">
        <v>160</v>
      </c>
      <c r="BE415" s="211">
        <f>IF(N415="základní",J415,0)</f>
        <v>0</v>
      </c>
      <c r="BF415" s="211">
        <f>IF(N415="snížená",J415,0)</f>
        <v>0</v>
      </c>
      <c r="BG415" s="211">
        <f>IF(N415="zákl. přenesená",J415,0)</f>
        <v>0</v>
      </c>
      <c r="BH415" s="211">
        <f>IF(N415="sníž. přenesená",J415,0)</f>
        <v>0</v>
      </c>
      <c r="BI415" s="211">
        <f>IF(N415="nulová",J415,0)</f>
        <v>0</v>
      </c>
      <c r="BJ415" s="23" t="s">
        <v>80</v>
      </c>
      <c r="BK415" s="211">
        <f>ROUND(I415*H415,2)</f>
        <v>0</v>
      </c>
      <c r="BL415" s="23" t="s">
        <v>275</v>
      </c>
      <c r="BM415" s="23" t="s">
        <v>706</v>
      </c>
    </row>
    <row r="416" spans="2:65" s="1" customFormat="1" ht="34.200000000000003" customHeight="1">
      <c r="B416" s="40"/>
      <c r="C416" s="200" t="s">
        <v>707</v>
      </c>
      <c r="D416" s="200" t="s">
        <v>162</v>
      </c>
      <c r="E416" s="201" t="s">
        <v>708</v>
      </c>
      <c r="F416" s="202" t="s">
        <v>709</v>
      </c>
      <c r="G416" s="203" t="s">
        <v>188</v>
      </c>
      <c r="H416" s="204">
        <v>3.0619999999999998</v>
      </c>
      <c r="I416" s="205"/>
      <c r="J416" s="206">
        <f>ROUND(I416*H416,2)</f>
        <v>0</v>
      </c>
      <c r="K416" s="202" t="s">
        <v>166</v>
      </c>
      <c r="L416" s="60"/>
      <c r="M416" s="207" t="s">
        <v>21</v>
      </c>
      <c r="N416" s="208" t="s">
        <v>43</v>
      </c>
      <c r="O416" s="41"/>
      <c r="P416" s="209">
        <f>O416*H416</f>
        <v>0</v>
      </c>
      <c r="Q416" s="209">
        <v>0</v>
      </c>
      <c r="R416" s="209">
        <f>Q416*H416</f>
        <v>0</v>
      </c>
      <c r="S416" s="209">
        <v>0</v>
      </c>
      <c r="T416" s="210">
        <f>S416*H416</f>
        <v>0</v>
      </c>
      <c r="AR416" s="23" t="s">
        <v>275</v>
      </c>
      <c r="AT416" s="23" t="s">
        <v>162</v>
      </c>
      <c r="AU416" s="23" t="s">
        <v>82</v>
      </c>
      <c r="AY416" s="23" t="s">
        <v>160</v>
      </c>
      <c r="BE416" s="211">
        <f>IF(N416="základní",J416,0)</f>
        <v>0</v>
      </c>
      <c r="BF416" s="211">
        <f>IF(N416="snížená",J416,0)</f>
        <v>0</v>
      </c>
      <c r="BG416" s="211">
        <f>IF(N416="zákl. přenesená",J416,0)</f>
        <v>0</v>
      </c>
      <c r="BH416" s="211">
        <f>IF(N416="sníž. přenesená",J416,0)</f>
        <v>0</v>
      </c>
      <c r="BI416" s="211">
        <f>IF(N416="nulová",J416,0)</f>
        <v>0</v>
      </c>
      <c r="BJ416" s="23" t="s">
        <v>80</v>
      </c>
      <c r="BK416" s="211">
        <f>ROUND(I416*H416,2)</f>
        <v>0</v>
      </c>
      <c r="BL416" s="23" t="s">
        <v>275</v>
      </c>
      <c r="BM416" s="23" t="s">
        <v>710</v>
      </c>
    </row>
    <row r="417" spans="2:65" s="1" customFormat="1" ht="132">
      <c r="B417" s="40"/>
      <c r="C417" s="62"/>
      <c r="D417" s="212" t="s">
        <v>169</v>
      </c>
      <c r="E417" s="62"/>
      <c r="F417" s="213" t="s">
        <v>711</v>
      </c>
      <c r="G417" s="62"/>
      <c r="H417" s="62"/>
      <c r="I417" s="171"/>
      <c r="J417" s="62"/>
      <c r="K417" s="62"/>
      <c r="L417" s="60"/>
      <c r="M417" s="214"/>
      <c r="N417" s="41"/>
      <c r="O417" s="41"/>
      <c r="P417" s="41"/>
      <c r="Q417" s="41"/>
      <c r="R417" s="41"/>
      <c r="S417" s="41"/>
      <c r="T417" s="77"/>
      <c r="AT417" s="23" t="s">
        <v>169</v>
      </c>
      <c r="AU417" s="23" t="s">
        <v>82</v>
      </c>
    </row>
    <row r="418" spans="2:65" s="11" customFormat="1" ht="29.85" customHeight="1">
      <c r="B418" s="184"/>
      <c r="C418" s="185"/>
      <c r="D418" s="186" t="s">
        <v>71</v>
      </c>
      <c r="E418" s="198" t="s">
        <v>712</v>
      </c>
      <c r="F418" s="198" t="s">
        <v>713</v>
      </c>
      <c r="G418" s="185"/>
      <c r="H418" s="185"/>
      <c r="I418" s="188"/>
      <c r="J418" s="199">
        <f>BK418</f>
        <v>0</v>
      </c>
      <c r="K418" s="185"/>
      <c r="L418" s="190"/>
      <c r="M418" s="191"/>
      <c r="N418" s="192"/>
      <c r="O418" s="192"/>
      <c r="P418" s="193">
        <f>SUM(P419:P454)</f>
        <v>0</v>
      </c>
      <c r="Q418" s="192"/>
      <c r="R418" s="193">
        <f>SUM(R419:R454)</f>
        <v>0.27790999999999999</v>
      </c>
      <c r="S418" s="192"/>
      <c r="T418" s="194">
        <f>SUM(T419:T454)</f>
        <v>0.12</v>
      </c>
      <c r="AR418" s="195" t="s">
        <v>82</v>
      </c>
      <c r="AT418" s="196" t="s">
        <v>71</v>
      </c>
      <c r="AU418" s="196" t="s">
        <v>80</v>
      </c>
      <c r="AY418" s="195" t="s">
        <v>160</v>
      </c>
      <c r="BK418" s="197">
        <f>SUM(BK419:BK454)</f>
        <v>0</v>
      </c>
    </row>
    <row r="419" spans="2:65" s="1" customFormat="1" ht="34.200000000000003" customHeight="1">
      <c r="B419" s="40"/>
      <c r="C419" s="200" t="s">
        <v>714</v>
      </c>
      <c r="D419" s="200" t="s">
        <v>162</v>
      </c>
      <c r="E419" s="201" t="s">
        <v>715</v>
      </c>
      <c r="F419" s="202" t="s">
        <v>716</v>
      </c>
      <c r="G419" s="203" t="s">
        <v>386</v>
      </c>
      <c r="H419" s="204">
        <v>7</v>
      </c>
      <c r="I419" s="205"/>
      <c r="J419" s="206">
        <f>ROUND(I419*H419,2)</f>
        <v>0</v>
      </c>
      <c r="K419" s="202" t="s">
        <v>166</v>
      </c>
      <c r="L419" s="60"/>
      <c r="M419" s="207" t="s">
        <v>21</v>
      </c>
      <c r="N419" s="208" t="s">
        <v>43</v>
      </c>
      <c r="O419" s="41"/>
      <c r="P419" s="209">
        <f>O419*H419</f>
        <v>0</v>
      </c>
      <c r="Q419" s="209">
        <v>0</v>
      </c>
      <c r="R419" s="209">
        <f>Q419*H419</f>
        <v>0</v>
      </c>
      <c r="S419" s="209">
        <v>0</v>
      </c>
      <c r="T419" s="210">
        <f>S419*H419</f>
        <v>0</v>
      </c>
      <c r="AR419" s="23" t="s">
        <v>275</v>
      </c>
      <c r="AT419" s="23" t="s">
        <v>162</v>
      </c>
      <c r="AU419" s="23" t="s">
        <v>82</v>
      </c>
      <c r="AY419" s="23" t="s">
        <v>160</v>
      </c>
      <c r="BE419" s="211">
        <f>IF(N419="základní",J419,0)</f>
        <v>0</v>
      </c>
      <c r="BF419" s="211">
        <f>IF(N419="snížená",J419,0)</f>
        <v>0</v>
      </c>
      <c r="BG419" s="211">
        <f>IF(N419="zákl. přenesená",J419,0)</f>
        <v>0</v>
      </c>
      <c r="BH419" s="211">
        <f>IF(N419="sníž. přenesená",J419,0)</f>
        <v>0</v>
      </c>
      <c r="BI419" s="211">
        <f>IF(N419="nulová",J419,0)</f>
        <v>0</v>
      </c>
      <c r="BJ419" s="23" t="s">
        <v>80</v>
      </c>
      <c r="BK419" s="211">
        <f>ROUND(I419*H419,2)</f>
        <v>0</v>
      </c>
      <c r="BL419" s="23" t="s">
        <v>275</v>
      </c>
      <c r="BM419" s="23" t="s">
        <v>717</v>
      </c>
    </row>
    <row r="420" spans="2:65" s="1" customFormat="1" ht="144">
      <c r="B420" s="40"/>
      <c r="C420" s="62"/>
      <c r="D420" s="212" t="s">
        <v>169</v>
      </c>
      <c r="E420" s="62"/>
      <c r="F420" s="213" t="s">
        <v>718</v>
      </c>
      <c r="G420" s="62"/>
      <c r="H420" s="62"/>
      <c r="I420" s="171"/>
      <c r="J420" s="62"/>
      <c r="K420" s="62"/>
      <c r="L420" s="60"/>
      <c r="M420" s="214"/>
      <c r="N420" s="41"/>
      <c r="O420" s="41"/>
      <c r="P420" s="41"/>
      <c r="Q420" s="41"/>
      <c r="R420" s="41"/>
      <c r="S420" s="41"/>
      <c r="T420" s="77"/>
      <c r="AT420" s="23" t="s">
        <v>169</v>
      </c>
      <c r="AU420" s="23" t="s">
        <v>82</v>
      </c>
    </row>
    <row r="421" spans="2:65" s="13" customFormat="1">
      <c r="B421" s="225"/>
      <c r="C421" s="226"/>
      <c r="D421" s="212" t="s">
        <v>171</v>
      </c>
      <c r="E421" s="227" t="s">
        <v>21</v>
      </c>
      <c r="F421" s="228" t="s">
        <v>719</v>
      </c>
      <c r="G421" s="226"/>
      <c r="H421" s="229">
        <v>7</v>
      </c>
      <c r="I421" s="230"/>
      <c r="J421" s="226"/>
      <c r="K421" s="226"/>
      <c r="L421" s="231"/>
      <c r="M421" s="232"/>
      <c r="N421" s="233"/>
      <c r="O421" s="233"/>
      <c r="P421" s="233"/>
      <c r="Q421" s="233"/>
      <c r="R421" s="233"/>
      <c r="S421" s="233"/>
      <c r="T421" s="234"/>
      <c r="AT421" s="235" t="s">
        <v>171</v>
      </c>
      <c r="AU421" s="235" t="s">
        <v>82</v>
      </c>
      <c r="AV421" s="13" t="s">
        <v>82</v>
      </c>
      <c r="AW421" s="13" t="s">
        <v>35</v>
      </c>
      <c r="AX421" s="13" t="s">
        <v>72</v>
      </c>
      <c r="AY421" s="235" t="s">
        <v>160</v>
      </c>
    </row>
    <row r="422" spans="2:65" s="1" customFormat="1" ht="14.4" customHeight="1">
      <c r="B422" s="40"/>
      <c r="C422" s="236" t="s">
        <v>428</v>
      </c>
      <c r="D422" s="236" t="s">
        <v>212</v>
      </c>
      <c r="E422" s="237" t="s">
        <v>720</v>
      </c>
      <c r="F422" s="238" t="s">
        <v>721</v>
      </c>
      <c r="G422" s="239" t="s">
        <v>386</v>
      </c>
      <c r="H422" s="240">
        <v>3</v>
      </c>
      <c r="I422" s="241"/>
      <c r="J422" s="242">
        <f>ROUND(I422*H422,2)</f>
        <v>0</v>
      </c>
      <c r="K422" s="238" t="s">
        <v>166</v>
      </c>
      <c r="L422" s="243"/>
      <c r="M422" s="244" t="s">
        <v>21</v>
      </c>
      <c r="N422" s="245" t="s">
        <v>43</v>
      </c>
      <c r="O422" s="41"/>
      <c r="P422" s="209">
        <f>O422*H422</f>
        <v>0</v>
      </c>
      <c r="Q422" s="209">
        <v>1.4999999999999999E-2</v>
      </c>
      <c r="R422" s="209">
        <f>Q422*H422</f>
        <v>4.4999999999999998E-2</v>
      </c>
      <c r="S422" s="209">
        <v>0</v>
      </c>
      <c r="T422" s="210">
        <f>S422*H422</f>
        <v>0</v>
      </c>
      <c r="AR422" s="23" t="s">
        <v>397</v>
      </c>
      <c r="AT422" s="23" t="s">
        <v>212</v>
      </c>
      <c r="AU422" s="23" t="s">
        <v>82</v>
      </c>
      <c r="AY422" s="23" t="s">
        <v>160</v>
      </c>
      <c r="BE422" s="211">
        <f>IF(N422="základní",J422,0)</f>
        <v>0</v>
      </c>
      <c r="BF422" s="211">
        <f>IF(N422="snížená",J422,0)</f>
        <v>0</v>
      </c>
      <c r="BG422" s="211">
        <f>IF(N422="zákl. přenesená",J422,0)</f>
        <v>0</v>
      </c>
      <c r="BH422" s="211">
        <f>IF(N422="sníž. přenesená",J422,0)</f>
        <v>0</v>
      </c>
      <c r="BI422" s="211">
        <f>IF(N422="nulová",J422,0)</f>
        <v>0</v>
      </c>
      <c r="BJ422" s="23" t="s">
        <v>80</v>
      </c>
      <c r="BK422" s="211">
        <f>ROUND(I422*H422,2)</f>
        <v>0</v>
      </c>
      <c r="BL422" s="23" t="s">
        <v>275</v>
      </c>
      <c r="BM422" s="23" t="s">
        <v>722</v>
      </c>
    </row>
    <row r="423" spans="2:65" s="1" customFormat="1" ht="14.4" customHeight="1">
      <c r="B423" s="40"/>
      <c r="C423" s="236" t="s">
        <v>441</v>
      </c>
      <c r="D423" s="236" t="s">
        <v>212</v>
      </c>
      <c r="E423" s="237" t="s">
        <v>723</v>
      </c>
      <c r="F423" s="238" t="s">
        <v>724</v>
      </c>
      <c r="G423" s="239" t="s">
        <v>386</v>
      </c>
      <c r="H423" s="240">
        <v>4</v>
      </c>
      <c r="I423" s="241"/>
      <c r="J423" s="242">
        <f>ROUND(I423*H423,2)</f>
        <v>0</v>
      </c>
      <c r="K423" s="238" t="s">
        <v>166</v>
      </c>
      <c r="L423" s="243"/>
      <c r="M423" s="244" t="s">
        <v>21</v>
      </c>
      <c r="N423" s="245" t="s">
        <v>43</v>
      </c>
      <c r="O423" s="41"/>
      <c r="P423" s="209">
        <f>O423*H423</f>
        <v>0</v>
      </c>
      <c r="Q423" s="209">
        <v>2.4E-2</v>
      </c>
      <c r="R423" s="209">
        <f>Q423*H423</f>
        <v>9.6000000000000002E-2</v>
      </c>
      <c r="S423" s="209">
        <v>0</v>
      </c>
      <c r="T423" s="210">
        <f>S423*H423</f>
        <v>0</v>
      </c>
      <c r="AR423" s="23" t="s">
        <v>397</v>
      </c>
      <c r="AT423" s="23" t="s">
        <v>212</v>
      </c>
      <c r="AU423" s="23" t="s">
        <v>82</v>
      </c>
      <c r="AY423" s="23" t="s">
        <v>160</v>
      </c>
      <c r="BE423" s="211">
        <f>IF(N423="základní",J423,0)</f>
        <v>0</v>
      </c>
      <c r="BF423" s="211">
        <f>IF(N423="snížená",J423,0)</f>
        <v>0</v>
      </c>
      <c r="BG423" s="211">
        <f>IF(N423="zákl. přenesená",J423,0)</f>
        <v>0</v>
      </c>
      <c r="BH423" s="211">
        <f>IF(N423="sníž. přenesená",J423,0)</f>
        <v>0</v>
      </c>
      <c r="BI423" s="211">
        <f>IF(N423="nulová",J423,0)</f>
        <v>0</v>
      </c>
      <c r="BJ423" s="23" t="s">
        <v>80</v>
      </c>
      <c r="BK423" s="211">
        <f>ROUND(I423*H423,2)</f>
        <v>0</v>
      </c>
      <c r="BL423" s="23" t="s">
        <v>275</v>
      </c>
      <c r="BM423" s="23" t="s">
        <v>725</v>
      </c>
    </row>
    <row r="424" spans="2:65" s="1" customFormat="1" ht="34.200000000000003" customHeight="1">
      <c r="B424" s="40"/>
      <c r="C424" s="200" t="s">
        <v>460</v>
      </c>
      <c r="D424" s="200" t="s">
        <v>162</v>
      </c>
      <c r="E424" s="201" t="s">
        <v>726</v>
      </c>
      <c r="F424" s="202" t="s">
        <v>727</v>
      </c>
      <c r="G424" s="203" t="s">
        <v>386</v>
      </c>
      <c r="H424" s="204">
        <v>2</v>
      </c>
      <c r="I424" s="205"/>
      <c r="J424" s="206">
        <f>ROUND(I424*H424,2)</f>
        <v>0</v>
      </c>
      <c r="K424" s="202" t="s">
        <v>166</v>
      </c>
      <c r="L424" s="60"/>
      <c r="M424" s="207" t="s">
        <v>21</v>
      </c>
      <c r="N424" s="208" t="s">
        <v>43</v>
      </c>
      <c r="O424" s="41"/>
      <c r="P424" s="209">
        <f>O424*H424</f>
        <v>0</v>
      </c>
      <c r="Q424" s="209">
        <v>0</v>
      </c>
      <c r="R424" s="209">
        <f>Q424*H424</f>
        <v>0</v>
      </c>
      <c r="S424" s="209">
        <v>0</v>
      </c>
      <c r="T424" s="210">
        <f>S424*H424</f>
        <v>0</v>
      </c>
      <c r="AR424" s="23" t="s">
        <v>275</v>
      </c>
      <c r="AT424" s="23" t="s">
        <v>162</v>
      </c>
      <c r="AU424" s="23" t="s">
        <v>82</v>
      </c>
      <c r="AY424" s="23" t="s">
        <v>160</v>
      </c>
      <c r="BE424" s="211">
        <f>IF(N424="základní",J424,0)</f>
        <v>0</v>
      </c>
      <c r="BF424" s="211">
        <f>IF(N424="snížená",J424,0)</f>
        <v>0</v>
      </c>
      <c r="BG424" s="211">
        <f>IF(N424="zákl. přenesená",J424,0)</f>
        <v>0</v>
      </c>
      <c r="BH424" s="211">
        <f>IF(N424="sníž. přenesená",J424,0)</f>
        <v>0</v>
      </c>
      <c r="BI424" s="211">
        <f>IF(N424="nulová",J424,0)</f>
        <v>0</v>
      </c>
      <c r="BJ424" s="23" t="s">
        <v>80</v>
      </c>
      <c r="BK424" s="211">
        <f>ROUND(I424*H424,2)</f>
        <v>0</v>
      </c>
      <c r="BL424" s="23" t="s">
        <v>275</v>
      </c>
      <c r="BM424" s="23" t="s">
        <v>728</v>
      </c>
    </row>
    <row r="425" spans="2:65" s="1" customFormat="1" ht="144">
      <c r="B425" s="40"/>
      <c r="C425" s="62"/>
      <c r="D425" s="212" t="s">
        <v>169</v>
      </c>
      <c r="E425" s="62"/>
      <c r="F425" s="213" t="s">
        <v>718</v>
      </c>
      <c r="G425" s="62"/>
      <c r="H425" s="62"/>
      <c r="I425" s="171"/>
      <c r="J425" s="62"/>
      <c r="K425" s="62"/>
      <c r="L425" s="60"/>
      <c r="M425" s="214"/>
      <c r="N425" s="41"/>
      <c r="O425" s="41"/>
      <c r="P425" s="41"/>
      <c r="Q425" s="41"/>
      <c r="R425" s="41"/>
      <c r="S425" s="41"/>
      <c r="T425" s="77"/>
      <c r="AT425" s="23" t="s">
        <v>169</v>
      </c>
      <c r="AU425" s="23" t="s">
        <v>82</v>
      </c>
    </row>
    <row r="426" spans="2:65" s="13" customFormat="1">
      <c r="B426" s="225"/>
      <c r="C426" s="226"/>
      <c r="D426" s="212" t="s">
        <v>171</v>
      </c>
      <c r="E426" s="227" t="s">
        <v>21</v>
      </c>
      <c r="F426" s="228" t="s">
        <v>729</v>
      </c>
      <c r="G426" s="226"/>
      <c r="H426" s="229">
        <v>2</v>
      </c>
      <c r="I426" s="230"/>
      <c r="J426" s="226"/>
      <c r="K426" s="226"/>
      <c r="L426" s="231"/>
      <c r="M426" s="232"/>
      <c r="N426" s="233"/>
      <c r="O426" s="233"/>
      <c r="P426" s="233"/>
      <c r="Q426" s="233"/>
      <c r="R426" s="233"/>
      <c r="S426" s="233"/>
      <c r="T426" s="234"/>
      <c r="AT426" s="235" t="s">
        <v>171</v>
      </c>
      <c r="AU426" s="235" t="s">
        <v>82</v>
      </c>
      <c r="AV426" s="13" t="s">
        <v>82</v>
      </c>
      <c r="AW426" s="13" t="s">
        <v>35</v>
      </c>
      <c r="AX426" s="13" t="s">
        <v>72</v>
      </c>
      <c r="AY426" s="235" t="s">
        <v>160</v>
      </c>
    </row>
    <row r="427" spans="2:65" s="1" customFormat="1" ht="14.4" customHeight="1">
      <c r="B427" s="40"/>
      <c r="C427" s="236" t="s">
        <v>554</v>
      </c>
      <c r="D427" s="236" t="s">
        <v>212</v>
      </c>
      <c r="E427" s="237" t="s">
        <v>730</v>
      </c>
      <c r="F427" s="238" t="s">
        <v>731</v>
      </c>
      <c r="G427" s="239" t="s">
        <v>386</v>
      </c>
      <c r="H427" s="240">
        <v>1</v>
      </c>
      <c r="I427" s="241"/>
      <c r="J427" s="242">
        <f>ROUND(I427*H427,2)</f>
        <v>0</v>
      </c>
      <c r="K427" s="238" t="s">
        <v>21</v>
      </c>
      <c r="L427" s="243"/>
      <c r="M427" s="244" t="s">
        <v>21</v>
      </c>
      <c r="N427" s="245" t="s">
        <v>43</v>
      </c>
      <c r="O427" s="41"/>
      <c r="P427" s="209">
        <f>O427*H427</f>
        <v>0</v>
      </c>
      <c r="Q427" s="209">
        <v>2.5999999999999999E-2</v>
      </c>
      <c r="R427" s="209">
        <f>Q427*H427</f>
        <v>2.5999999999999999E-2</v>
      </c>
      <c r="S427" s="209">
        <v>0</v>
      </c>
      <c r="T427" s="210">
        <f>S427*H427</f>
        <v>0</v>
      </c>
      <c r="AR427" s="23" t="s">
        <v>397</v>
      </c>
      <c r="AT427" s="23" t="s">
        <v>212</v>
      </c>
      <c r="AU427" s="23" t="s">
        <v>82</v>
      </c>
      <c r="AY427" s="23" t="s">
        <v>160</v>
      </c>
      <c r="BE427" s="211">
        <f>IF(N427="základní",J427,0)</f>
        <v>0</v>
      </c>
      <c r="BF427" s="211">
        <f>IF(N427="snížená",J427,0)</f>
        <v>0</v>
      </c>
      <c r="BG427" s="211">
        <f>IF(N427="zákl. přenesená",J427,0)</f>
        <v>0</v>
      </c>
      <c r="BH427" s="211">
        <f>IF(N427="sníž. přenesená",J427,0)</f>
        <v>0</v>
      </c>
      <c r="BI427" s="211">
        <f>IF(N427="nulová",J427,0)</f>
        <v>0</v>
      </c>
      <c r="BJ427" s="23" t="s">
        <v>80</v>
      </c>
      <c r="BK427" s="211">
        <f>ROUND(I427*H427,2)</f>
        <v>0</v>
      </c>
      <c r="BL427" s="23" t="s">
        <v>275</v>
      </c>
      <c r="BM427" s="23" t="s">
        <v>732</v>
      </c>
    </row>
    <row r="428" spans="2:65" s="1" customFormat="1" ht="14.4" customHeight="1">
      <c r="B428" s="40"/>
      <c r="C428" s="236" t="s">
        <v>733</v>
      </c>
      <c r="D428" s="236" t="s">
        <v>212</v>
      </c>
      <c r="E428" s="237" t="s">
        <v>734</v>
      </c>
      <c r="F428" s="238" t="s">
        <v>735</v>
      </c>
      <c r="G428" s="239" t="s">
        <v>386</v>
      </c>
      <c r="H428" s="240">
        <v>1</v>
      </c>
      <c r="I428" s="241"/>
      <c r="J428" s="242">
        <f>ROUND(I428*H428,2)</f>
        <v>0</v>
      </c>
      <c r="K428" s="238" t="s">
        <v>166</v>
      </c>
      <c r="L428" s="243"/>
      <c r="M428" s="244" t="s">
        <v>21</v>
      </c>
      <c r="N428" s="245" t="s">
        <v>43</v>
      </c>
      <c r="O428" s="41"/>
      <c r="P428" s="209">
        <f>O428*H428</f>
        <v>0</v>
      </c>
      <c r="Q428" s="209">
        <v>2.5999999999999999E-2</v>
      </c>
      <c r="R428" s="209">
        <f>Q428*H428</f>
        <v>2.5999999999999999E-2</v>
      </c>
      <c r="S428" s="209">
        <v>0</v>
      </c>
      <c r="T428" s="210">
        <f>S428*H428</f>
        <v>0</v>
      </c>
      <c r="AR428" s="23" t="s">
        <v>397</v>
      </c>
      <c r="AT428" s="23" t="s">
        <v>212</v>
      </c>
      <c r="AU428" s="23" t="s">
        <v>82</v>
      </c>
      <c r="AY428" s="23" t="s">
        <v>160</v>
      </c>
      <c r="BE428" s="211">
        <f>IF(N428="základní",J428,0)</f>
        <v>0</v>
      </c>
      <c r="BF428" s="211">
        <f>IF(N428="snížená",J428,0)</f>
        <v>0</v>
      </c>
      <c r="BG428" s="211">
        <f>IF(N428="zákl. přenesená",J428,0)</f>
        <v>0</v>
      </c>
      <c r="BH428" s="211">
        <f>IF(N428="sníž. přenesená",J428,0)</f>
        <v>0</v>
      </c>
      <c r="BI428" s="211">
        <f>IF(N428="nulová",J428,0)</f>
        <v>0</v>
      </c>
      <c r="BJ428" s="23" t="s">
        <v>80</v>
      </c>
      <c r="BK428" s="211">
        <f>ROUND(I428*H428,2)</f>
        <v>0</v>
      </c>
      <c r="BL428" s="23" t="s">
        <v>275</v>
      </c>
      <c r="BM428" s="23" t="s">
        <v>736</v>
      </c>
    </row>
    <row r="429" spans="2:65" s="1" customFormat="1" ht="14.4" customHeight="1">
      <c r="B429" s="40"/>
      <c r="C429" s="200" t="s">
        <v>737</v>
      </c>
      <c r="D429" s="200" t="s">
        <v>162</v>
      </c>
      <c r="E429" s="201" t="s">
        <v>738</v>
      </c>
      <c r="F429" s="202" t="s">
        <v>739</v>
      </c>
      <c r="G429" s="203" t="s">
        <v>386</v>
      </c>
      <c r="H429" s="204">
        <v>5</v>
      </c>
      <c r="I429" s="205"/>
      <c r="J429" s="206">
        <f>ROUND(I429*H429,2)</f>
        <v>0</v>
      </c>
      <c r="K429" s="202" t="s">
        <v>166</v>
      </c>
      <c r="L429" s="60"/>
      <c r="M429" s="207" t="s">
        <v>21</v>
      </c>
      <c r="N429" s="208" t="s">
        <v>43</v>
      </c>
      <c r="O429" s="41"/>
      <c r="P429" s="209">
        <f>O429*H429</f>
        <v>0</v>
      </c>
      <c r="Q429" s="209">
        <v>0</v>
      </c>
      <c r="R429" s="209">
        <f>Q429*H429</f>
        <v>0</v>
      </c>
      <c r="S429" s="209">
        <v>0</v>
      </c>
      <c r="T429" s="210">
        <f>S429*H429</f>
        <v>0</v>
      </c>
      <c r="AR429" s="23" t="s">
        <v>275</v>
      </c>
      <c r="AT429" s="23" t="s">
        <v>162</v>
      </c>
      <c r="AU429" s="23" t="s">
        <v>82</v>
      </c>
      <c r="AY429" s="23" t="s">
        <v>160</v>
      </c>
      <c r="BE429" s="211">
        <f>IF(N429="základní",J429,0)</f>
        <v>0</v>
      </c>
      <c r="BF429" s="211">
        <f>IF(N429="snížená",J429,0)</f>
        <v>0</v>
      </c>
      <c r="BG429" s="211">
        <f>IF(N429="zákl. přenesená",J429,0)</f>
        <v>0</v>
      </c>
      <c r="BH429" s="211">
        <f>IF(N429="sníž. přenesená",J429,0)</f>
        <v>0</v>
      </c>
      <c r="BI429" s="211">
        <f>IF(N429="nulová",J429,0)</f>
        <v>0</v>
      </c>
      <c r="BJ429" s="23" t="s">
        <v>80</v>
      </c>
      <c r="BK429" s="211">
        <f>ROUND(I429*H429,2)</f>
        <v>0</v>
      </c>
      <c r="BL429" s="23" t="s">
        <v>275</v>
      </c>
      <c r="BM429" s="23" t="s">
        <v>740</v>
      </c>
    </row>
    <row r="430" spans="2:65" s="1" customFormat="1" ht="36">
      <c r="B430" s="40"/>
      <c r="C430" s="62"/>
      <c r="D430" s="212" t="s">
        <v>169</v>
      </c>
      <c r="E430" s="62"/>
      <c r="F430" s="213" t="s">
        <v>741</v>
      </c>
      <c r="G430" s="62"/>
      <c r="H430" s="62"/>
      <c r="I430" s="171"/>
      <c r="J430" s="62"/>
      <c r="K430" s="62"/>
      <c r="L430" s="60"/>
      <c r="M430" s="214"/>
      <c r="N430" s="41"/>
      <c r="O430" s="41"/>
      <c r="P430" s="41"/>
      <c r="Q430" s="41"/>
      <c r="R430" s="41"/>
      <c r="S430" s="41"/>
      <c r="T430" s="77"/>
      <c r="AT430" s="23" t="s">
        <v>169</v>
      </c>
      <c r="AU430" s="23" t="s">
        <v>82</v>
      </c>
    </row>
    <row r="431" spans="2:65" s="13" customFormat="1">
      <c r="B431" s="225"/>
      <c r="C431" s="226"/>
      <c r="D431" s="212" t="s">
        <v>171</v>
      </c>
      <c r="E431" s="227" t="s">
        <v>21</v>
      </c>
      <c r="F431" s="228" t="s">
        <v>742</v>
      </c>
      <c r="G431" s="226"/>
      <c r="H431" s="229">
        <v>5</v>
      </c>
      <c r="I431" s="230"/>
      <c r="J431" s="226"/>
      <c r="K431" s="226"/>
      <c r="L431" s="231"/>
      <c r="M431" s="232"/>
      <c r="N431" s="233"/>
      <c r="O431" s="233"/>
      <c r="P431" s="233"/>
      <c r="Q431" s="233"/>
      <c r="R431" s="233"/>
      <c r="S431" s="233"/>
      <c r="T431" s="234"/>
      <c r="AT431" s="235" t="s">
        <v>171</v>
      </c>
      <c r="AU431" s="235" t="s">
        <v>82</v>
      </c>
      <c r="AV431" s="13" t="s">
        <v>82</v>
      </c>
      <c r="AW431" s="13" t="s">
        <v>35</v>
      </c>
      <c r="AX431" s="13" t="s">
        <v>72</v>
      </c>
      <c r="AY431" s="235" t="s">
        <v>160</v>
      </c>
    </row>
    <row r="432" spans="2:65" s="1" customFormat="1" ht="14.4" customHeight="1">
      <c r="B432" s="40"/>
      <c r="C432" s="236" t="s">
        <v>743</v>
      </c>
      <c r="D432" s="236" t="s">
        <v>212</v>
      </c>
      <c r="E432" s="237" t="s">
        <v>744</v>
      </c>
      <c r="F432" s="238" t="s">
        <v>745</v>
      </c>
      <c r="G432" s="239" t="s">
        <v>386</v>
      </c>
      <c r="H432" s="240">
        <v>5</v>
      </c>
      <c r="I432" s="241"/>
      <c r="J432" s="242">
        <f>ROUND(I432*H432,2)</f>
        <v>0</v>
      </c>
      <c r="K432" s="238" t="s">
        <v>166</v>
      </c>
      <c r="L432" s="243"/>
      <c r="M432" s="244" t="s">
        <v>21</v>
      </c>
      <c r="N432" s="245" t="s">
        <v>43</v>
      </c>
      <c r="O432" s="41"/>
      <c r="P432" s="209">
        <f>O432*H432</f>
        <v>0</v>
      </c>
      <c r="Q432" s="209">
        <v>3.8E-3</v>
      </c>
      <c r="R432" s="209">
        <f>Q432*H432</f>
        <v>1.9E-2</v>
      </c>
      <c r="S432" s="209">
        <v>0</v>
      </c>
      <c r="T432" s="210">
        <f>S432*H432</f>
        <v>0</v>
      </c>
      <c r="AR432" s="23" t="s">
        <v>397</v>
      </c>
      <c r="AT432" s="23" t="s">
        <v>212</v>
      </c>
      <c r="AU432" s="23" t="s">
        <v>82</v>
      </c>
      <c r="AY432" s="23" t="s">
        <v>160</v>
      </c>
      <c r="BE432" s="211">
        <f>IF(N432="základní",J432,0)</f>
        <v>0</v>
      </c>
      <c r="BF432" s="211">
        <f>IF(N432="snížená",J432,0)</f>
        <v>0</v>
      </c>
      <c r="BG432" s="211">
        <f>IF(N432="zákl. přenesená",J432,0)</f>
        <v>0</v>
      </c>
      <c r="BH432" s="211">
        <f>IF(N432="sníž. přenesená",J432,0)</f>
        <v>0</v>
      </c>
      <c r="BI432" s="211">
        <f>IF(N432="nulová",J432,0)</f>
        <v>0</v>
      </c>
      <c r="BJ432" s="23" t="s">
        <v>80</v>
      </c>
      <c r="BK432" s="211">
        <f>ROUND(I432*H432,2)</f>
        <v>0</v>
      </c>
      <c r="BL432" s="23" t="s">
        <v>275</v>
      </c>
      <c r="BM432" s="23" t="s">
        <v>746</v>
      </c>
    </row>
    <row r="433" spans="2:65" s="1" customFormat="1" ht="14.4" customHeight="1">
      <c r="B433" s="40"/>
      <c r="C433" s="200" t="s">
        <v>747</v>
      </c>
      <c r="D433" s="200" t="s">
        <v>162</v>
      </c>
      <c r="E433" s="201" t="s">
        <v>748</v>
      </c>
      <c r="F433" s="202" t="s">
        <v>749</v>
      </c>
      <c r="G433" s="203" t="s">
        <v>386</v>
      </c>
      <c r="H433" s="204">
        <v>17</v>
      </c>
      <c r="I433" s="205"/>
      <c r="J433" s="206">
        <f>ROUND(I433*H433,2)</f>
        <v>0</v>
      </c>
      <c r="K433" s="202" t="s">
        <v>166</v>
      </c>
      <c r="L433" s="60"/>
      <c r="M433" s="207" t="s">
        <v>21</v>
      </c>
      <c r="N433" s="208" t="s">
        <v>43</v>
      </c>
      <c r="O433" s="41"/>
      <c r="P433" s="209">
        <f>O433*H433</f>
        <v>0</v>
      </c>
      <c r="Q433" s="209">
        <v>0</v>
      </c>
      <c r="R433" s="209">
        <f>Q433*H433</f>
        <v>0</v>
      </c>
      <c r="S433" s="209">
        <v>0</v>
      </c>
      <c r="T433" s="210">
        <f>S433*H433</f>
        <v>0</v>
      </c>
      <c r="AR433" s="23" t="s">
        <v>275</v>
      </c>
      <c r="AT433" s="23" t="s">
        <v>162</v>
      </c>
      <c r="AU433" s="23" t="s">
        <v>82</v>
      </c>
      <c r="AY433" s="23" t="s">
        <v>160</v>
      </c>
      <c r="BE433" s="211">
        <f>IF(N433="základní",J433,0)</f>
        <v>0</v>
      </c>
      <c r="BF433" s="211">
        <f>IF(N433="snížená",J433,0)</f>
        <v>0</v>
      </c>
      <c r="BG433" s="211">
        <f>IF(N433="zákl. přenesená",J433,0)</f>
        <v>0</v>
      </c>
      <c r="BH433" s="211">
        <f>IF(N433="sníž. přenesená",J433,0)</f>
        <v>0</v>
      </c>
      <c r="BI433" s="211">
        <f>IF(N433="nulová",J433,0)</f>
        <v>0</v>
      </c>
      <c r="BJ433" s="23" t="s">
        <v>80</v>
      </c>
      <c r="BK433" s="211">
        <f>ROUND(I433*H433,2)</f>
        <v>0</v>
      </c>
      <c r="BL433" s="23" t="s">
        <v>275</v>
      </c>
      <c r="BM433" s="23" t="s">
        <v>750</v>
      </c>
    </row>
    <row r="434" spans="2:65" s="1" customFormat="1" ht="36">
      <c r="B434" s="40"/>
      <c r="C434" s="62"/>
      <c r="D434" s="212" t="s">
        <v>169</v>
      </c>
      <c r="E434" s="62"/>
      <c r="F434" s="213" t="s">
        <v>741</v>
      </c>
      <c r="G434" s="62"/>
      <c r="H434" s="62"/>
      <c r="I434" s="171"/>
      <c r="J434" s="62"/>
      <c r="K434" s="62"/>
      <c r="L434" s="60"/>
      <c r="M434" s="214"/>
      <c r="N434" s="41"/>
      <c r="O434" s="41"/>
      <c r="P434" s="41"/>
      <c r="Q434" s="41"/>
      <c r="R434" s="41"/>
      <c r="S434" s="41"/>
      <c r="T434" s="77"/>
      <c r="AT434" s="23" t="s">
        <v>169</v>
      </c>
      <c r="AU434" s="23" t="s">
        <v>82</v>
      </c>
    </row>
    <row r="435" spans="2:65" s="13" customFormat="1">
      <c r="B435" s="225"/>
      <c r="C435" s="226"/>
      <c r="D435" s="212" t="s">
        <v>171</v>
      </c>
      <c r="E435" s="227" t="s">
        <v>21</v>
      </c>
      <c r="F435" s="228" t="s">
        <v>751</v>
      </c>
      <c r="G435" s="226"/>
      <c r="H435" s="229">
        <v>17</v>
      </c>
      <c r="I435" s="230"/>
      <c r="J435" s="226"/>
      <c r="K435" s="226"/>
      <c r="L435" s="231"/>
      <c r="M435" s="232"/>
      <c r="N435" s="233"/>
      <c r="O435" s="233"/>
      <c r="P435" s="233"/>
      <c r="Q435" s="233"/>
      <c r="R435" s="233"/>
      <c r="S435" s="233"/>
      <c r="T435" s="234"/>
      <c r="AT435" s="235" t="s">
        <v>171</v>
      </c>
      <c r="AU435" s="235" t="s">
        <v>82</v>
      </c>
      <c r="AV435" s="13" t="s">
        <v>82</v>
      </c>
      <c r="AW435" s="13" t="s">
        <v>35</v>
      </c>
      <c r="AX435" s="13" t="s">
        <v>72</v>
      </c>
      <c r="AY435" s="235" t="s">
        <v>160</v>
      </c>
    </row>
    <row r="436" spans="2:65" s="1" customFormat="1" ht="22.8" customHeight="1">
      <c r="B436" s="40"/>
      <c r="C436" s="236" t="s">
        <v>752</v>
      </c>
      <c r="D436" s="236" t="s">
        <v>212</v>
      </c>
      <c r="E436" s="237" t="s">
        <v>753</v>
      </c>
      <c r="F436" s="238" t="s">
        <v>754</v>
      </c>
      <c r="G436" s="239" t="s">
        <v>386</v>
      </c>
      <c r="H436" s="240">
        <v>17</v>
      </c>
      <c r="I436" s="241"/>
      <c r="J436" s="242">
        <f>ROUND(I436*H436,2)</f>
        <v>0</v>
      </c>
      <c r="K436" s="238" t="s">
        <v>166</v>
      </c>
      <c r="L436" s="243"/>
      <c r="M436" s="244" t="s">
        <v>21</v>
      </c>
      <c r="N436" s="245" t="s">
        <v>43</v>
      </c>
      <c r="O436" s="41"/>
      <c r="P436" s="209">
        <f>O436*H436</f>
        <v>0</v>
      </c>
      <c r="Q436" s="209">
        <v>1.1999999999999999E-3</v>
      </c>
      <c r="R436" s="209">
        <f>Q436*H436</f>
        <v>2.0399999999999998E-2</v>
      </c>
      <c r="S436" s="209">
        <v>0</v>
      </c>
      <c r="T436" s="210">
        <f>S436*H436</f>
        <v>0</v>
      </c>
      <c r="AR436" s="23" t="s">
        <v>397</v>
      </c>
      <c r="AT436" s="23" t="s">
        <v>212</v>
      </c>
      <c r="AU436" s="23" t="s">
        <v>82</v>
      </c>
      <c r="AY436" s="23" t="s">
        <v>160</v>
      </c>
      <c r="BE436" s="211">
        <f>IF(N436="základní",J436,0)</f>
        <v>0</v>
      </c>
      <c r="BF436" s="211">
        <f>IF(N436="snížená",J436,0)</f>
        <v>0</v>
      </c>
      <c r="BG436" s="211">
        <f>IF(N436="zákl. přenesená",J436,0)</f>
        <v>0</v>
      </c>
      <c r="BH436" s="211">
        <f>IF(N436="sníž. přenesená",J436,0)</f>
        <v>0</v>
      </c>
      <c r="BI436" s="211">
        <f>IF(N436="nulová",J436,0)</f>
        <v>0</v>
      </c>
      <c r="BJ436" s="23" t="s">
        <v>80</v>
      </c>
      <c r="BK436" s="211">
        <f>ROUND(I436*H436,2)</f>
        <v>0</v>
      </c>
      <c r="BL436" s="23" t="s">
        <v>275</v>
      </c>
      <c r="BM436" s="23" t="s">
        <v>755</v>
      </c>
    </row>
    <row r="437" spans="2:65" s="1" customFormat="1" ht="24">
      <c r="B437" s="40"/>
      <c r="C437" s="62"/>
      <c r="D437" s="212" t="s">
        <v>217</v>
      </c>
      <c r="E437" s="62"/>
      <c r="F437" s="213" t="s">
        <v>756</v>
      </c>
      <c r="G437" s="62"/>
      <c r="H437" s="62"/>
      <c r="I437" s="171"/>
      <c r="J437" s="62"/>
      <c r="K437" s="62"/>
      <c r="L437" s="60"/>
      <c r="M437" s="214"/>
      <c r="N437" s="41"/>
      <c r="O437" s="41"/>
      <c r="P437" s="41"/>
      <c r="Q437" s="41"/>
      <c r="R437" s="41"/>
      <c r="S437" s="41"/>
      <c r="T437" s="77"/>
      <c r="AT437" s="23" t="s">
        <v>217</v>
      </c>
      <c r="AU437" s="23" t="s">
        <v>82</v>
      </c>
    </row>
    <row r="438" spans="2:65" s="1" customFormat="1" ht="14.4" customHeight="1">
      <c r="B438" s="40"/>
      <c r="C438" s="236" t="s">
        <v>757</v>
      </c>
      <c r="D438" s="236" t="s">
        <v>212</v>
      </c>
      <c r="E438" s="237" t="s">
        <v>758</v>
      </c>
      <c r="F438" s="238" t="s">
        <v>759</v>
      </c>
      <c r="G438" s="239" t="s">
        <v>386</v>
      </c>
      <c r="H438" s="240">
        <v>3</v>
      </c>
      <c r="I438" s="241"/>
      <c r="J438" s="242">
        <f>ROUND(I438*H438,2)</f>
        <v>0</v>
      </c>
      <c r="K438" s="238" t="s">
        <v>21</v>
      </c>
      <c r="L438" s="243"/>
      <c r="M438" s="244" t="s">
        <v>21</v>
      </c>
      <c r="N438" s="245" t="s">
        <v>43</v>
      </c>
      <c r="O438" s="41"/>
      <c r="P438" s="209">
        <f>O438*H438</f>
        <v>0</v>
      </c>
      <c r="Q438" s="209">
        <v>1.1999999999999999E-3</v>
      </c>
      <c r="R438" s="209">
        <f>Q438*H438</f>
        <v>3.5999999999999999E-3</v>
      </c>
      <c r="S438" s="209">
        <v>0</v>
      </c>
      <c r="T438" s="210">
        <f>S438*H438</f>
        <v>0</v>
      </c>
      <c r="AR438" s="23" t="s">
        <v>397</v>
      </c>
      <c r="AT438" s="23" t="s">
        <v>212</v>
      </c>
      <c r="AU438" s="23" t="s">
        <v>82</v>
      </c>
      <c r="AY438" s="23" t="s">
        <v>160</v>
      </c>
      <c r="BE438" s="211">
        <f>IF(N438="základní",J438,0)</f>
        <v>0</v>
      </c>
      <c r="BF438" s="211">
        <f>IF(N438="snížená",J438,0)</f>
        <v>0</v>
      </c>
      <c r="BG438" s="211">
        <f>IF(N438="zákl. přenesená",J438,0)</f>
        <v>0</v>
      </c>
      <c r="BH438" s="211">
        <f>IF(N438="sníž. přenesená",J438,0)</f>
        <v>0</v>
      </c>
      <c r="BI438" s="211">
        <f>IF(N438="nulová",J438,0)</f>
        <v>0</v>
      </c>
      <c r="BJ438" s="23" t="s">
        <v>80</v>
      </c>
      <c r="BK438" s="211">
        <f>ROUND(I438*H438,2)</f>
        <v>0</v>
      </c>
      <c r="BL438" s="23" t="s">
        <v>275</v>
      </c>
      <c r="BM438" s="23" t="s">
        <v>760</v>
      </c>
    </row>
    <row r="439" spans="2:65" s="1" customFormat="1" ht="34.200000000000003" customHeight="1">
      <c r="B439" s="40"/>
      <c r="C439" s="200" t="s">
        <v>761</v>
      </c>
      <c r="D439" s="200" t="s">
        <v>162</v>
      </c>
      <c r="E439" s="201" t="s">
        <v>762</v>
      </c>
      <c r="F439" s="202" t="s">
        <v>763</v>
      </c>
      <c r="G439" s="203" t="s">
        <v>386</v>
      </c>
      <c r="H439" s="204">
        <v>5</v>
      </c>
      <c r="I439" s="205"/>
      <c r="J439" s="206">
        <f>ROUND(I439*H439,2)</f>
        <v>0</v>
      </c>
      <c r="K439" s="202" t="s">
        <v>166</v>
      </c>
      <c r="L439" s="60"/>
      <c r="M439" s="207" t="s">
        <v>21</v>
      </c>
      <c r="N439" s="208" t="s">
        <v>43</v>
      </c>
      <c r="O439" s="41"/>
      <c r="P439" s="209">
        <f>O439*H439</f>
        <v>0</v>
      </c>
      <c r="Q439" s="209">
        <v>0</v>
      </c>
      <c r="R439" s="209">
        <f>Q439*H439</f>
        <v>0</v>
      </c>
      <c r="S439" s="209">
        <v>2.4E-2</v>
      </c>
      <c r="T439" s="210">
        <f>S439*H439</f>
        <v>0.12</v>
      </c>
      <c r="AR439" s="23" t="s">
        <v>275</v>
      </c>
      <c r="AT439" s="23" t="s">
        <v>162</v>
      </c>
      <c r="AU439" s="23" t="s">
        <v>82</v>
      </c>
      <c r="AY439" s="23" t="s">
        <v>160</v>
      </c>
      <c r="BE439" s="211">
        <f>IF(N439="základní",J439,0)</f>
        <v>0</v>
      </c>
      <c r="BF439" s="211">
        <f>IF(N439="snížená",J439,0)</f>
        <v>0</v>
      </c>
      <c r="BG439" s="211">
        <f>IF(N439="zákl. přenesená",J439,0)</f>
        <v>0</v>
      </c>
      <c r="BH439" s="211">
        <f>IF(N439="sníž. přenesená",J439,0)</f>
        <v>0</v>
      </c>
      <c r="BI439" s="211">
        <f>IF(N439="nulová",J439,0)</f>
        <v>0</v>
      </c>
      <c r="BJ439" s="23" t="s">
        <v>80</v>
      </c>
      <c r="BK439" s="211">
        <f>ROUND(I439*H439,2)</f>
        <v>0</v>
      </c>
      <c r="BL439" s="23" t="s">
        <v>275</v>
      </c>
      <c r="BM439" s="23" t="s">
        <v>764</v>
      </c>
    </row>
    <row r="440" spans="2:65" s="1" customFormat="1" ht="36">
      <c r="B440" s="40"/>
      <c r="C440" s="62"/>
      <c r="D440" s="212" t="s">
        <v>169</v>
      </c>
      <c r="E440" s="62"/>
      <c r="F440" s="213" t="s">
        <v>765</v>
      </c>
      <c r="G440" s="62"/>
      <c r="H440" s="62"/>
      <c r="I440" s="171"/>
      <c r="J440" s="62"/>
      <c r="K440" s="62"/>
      <c r="L440" s="60"/>
      <c r="M440" s="214"/>
      <c r="N440" s="41"/>
      <c r="O440" s="41"/>
      <c r="P440" s="41"/>
      <c r="Q440" s="41"/>
      <c r="R440" s="41"/>
      <c r="S440" s="41"/>
      <c r="T440" s="77"/>
      <c r="AT440" s="23" t="s">
        <v>169</v>
      </c>
      <c r="AU440" s="23" t="s">
        <v>82</v>
      </c>
    </row>
    <row r="441" spans="2:65" s="13" customFormat="1">
      <c r="B441" s="225"/>
      <c r="C441" s="226"/>
      <c r="D441" s="212" t="s">
        <v>171</v>
      </c>
      <c r="E441" s="227" t="s">
        <v>21</v>
      </c>
      <c r="F441" s="228" t="s">
        <v>766</v>
      </c>
      <c r="G441" s="226"/>
      <c r="H441" s="229">
        <v>5</v>
      </c>
      <c r="I441" s="230"/>
      <c r="J441" s="226"/>
      <c r="K441" s="226"/>
      <c r="L441" s="231"/>
      <c r="M441" s="232"/>
      <c r="N441" s="233"/>
      <c r="O441" s="233"/>
      <c r="P441" s="233"/>
      <c r="Q441" s="233"/>
      <c r="R441" s="233"/>
      <c r="S441" s="233"/>
      <c r="T441" s="234"/>
      <c r="AT441" s="235" t="s">
        <v>171</v>
      </c>
      <c r="AU441" s="235" t="s">
        <v>82</v>
      </c>
      <c r="AV441" s="13" t="s">
        <v>82</v>
      </c>
      <c r="AW441" s="13" t="s">
        <v>35</v>
      </c>
      <c r="AX441" s="13" t="s">
        <v>72</v>
      </c>
      <c r="AY441" s="235" t="s">
        <v>160</v>
      </c>
    </row>
    <row r="442" spans="2:65" s="1" customFormat="1" ht="34.200000000000003" customHeight="1">
      <c r="B442" s="40"/>
      <c r="C442" s="200" t="s">
        <v>767</v>
      </c>
      <c r="D442" s="200" t="s">
        <v>162</v>
      </c>
      <c r="E442" s="201" t="s">
        <v>768</v>
      </c>
      <c r="F442" s="202" t="s">
        <v>769</v>
      </c>
      <c r="G442" s="203" t="s">
        <v>386</v>
      </c>
      <c r="H442" s="204">
        <v>6</v>
      </c>
      <c r="I442" s="205"/>
      <c r="J442" s="206">
        <f>ROUND(I442*H442,2)</f>
        <v>0</v>
      </c>
      <c r="K442" s="202" t="s">
        <v>166</v>
      </c>
      <c r="L442" s="60"/>
      <c r="M442" s="207" t="s">
        <v>21</v>
      </c>
      <c r="N442" s="208" t="s">
        <v>43</v>
      </c>
      <c r="O442" s="41"/>
      <c r="P442" s="209">
        <f>O442*H442</f>
        <v>0</v>
      </c>
      <c r="Q442" s="209">
        <v>0</v>
      </c>
      <c r="R442" s="209">
        <f>Q442*H442</f>
        <v>0</v>
      </c>
      <c r="S442" s="209">
        <v>0</v>
      </c>
      <c r="T442" s="210">
        <f>S442*H442</f>
        <v>0</v>
      </c>
      <c r="AR442" s="23" t="s">
        <v>275</v>
      </c>
      <c r="AT442" s="23" t="s">
        <v>162</v>
      </c>
      <c r="AU442" s="23" t="s">
        <v>82</v>
      </c>
      <c r="AY442" s="23" t="s">
        <v>160</v>
      </c>
      <c r="BE442" s="211">
        <f>IF(N442="základní",J442,0)</f>
        <v>0</v>
      </c>
      <c r="BF442" s="211">
        <f>IF(N442="snížená",J442,0)</f>
        <v>0</v>
      </c>
      <c r="BG442" s="211">
        <f>IF(N442="zákl. přenesená",J442,0)</f>
        <v>0</v>
      </c>
      <c r="BH442" s="211">
        <f>IF(N442="sníž. přenesená",J442,0)</f>
        <v>0</v>
      </c>
      <c r="BI442" s="211">
        <f>IF(N442="nulová",J442,0)</f>
        <v>0</v>
      </c>
      <c r="BJ442" s="23" t="s">
        <v>80</v>
      </c>
      <c r="BK442" s="211">
        <f>ROUND(I442*H442,2)</f>
        <v>0</v>
      </c>
      <c r="BL442" s="23" t="s">
        <v>275</v>
      </c>
      <c r="BM442" s="23" t="s">
        <v>770</v>
      </c>
    </row>
    <row r="443" spans="2:65" s="1" customFormat="1" ht="48">
      <c r="B443" s="40"/>
      <c r="C443" s="62"/>
      <c r="D443" s="212" t="s">
        <v>169</v>
      </c>
      <c r="E443" s="62"/>
      <c r="F443" s="213" t="s">
        <v>771</v>
      </c>
      <c r="G443" s="62"/>
      <c r="H443" s="62"/>
      <c r="I443" s="171"/>
      <c r="J443" s="62"/>
      <c r="K443" s="62"/>
      <c r="L443" s="60"/>
      <c r="M443" s="214"/>
      <c r="N443" s="41"/>
      <c r="O443" s="41"/>
      <c r="P443" s="41"/>
      <c r="Q443" s="41"/>
      <c r="R443" s="41"/>
      <c r="S443" s="41"/>
      <c r="T443" s="77"/>
      <c r="AT443" s="23" t="s">
        <v>169</v>
      </c>
      <c r="AU443" s="23" t="s">
        <v>82</v>
      </c>
    </row>
    <row r="444" spans="2:65" s="1" customFormat="1" ht="34.200000000000003" customHeight="1">
      <c r="B444" s="40"/>
      <c r="C444" s="200" t="s">
        <v>772</v>
      </c>
      <c r="D444" s="200" t="s">
        <v>162</v>
      </c>
      <c r="E444" s="201" t="s">
        <v>773</v>
      </c>
      <c r="F444" s="202" t="s">
        <v>774</v>
      </c>
      <c r="G444" s="203" t="s">
        <v>386</v>
      </c>
      <c r="H444" s="204">
        <v>3</v>
      </c>
      <c r="I444" s="205"/>
      <c r="J444" s="206">
        <f>ROUND(I444*H444,2)</f>
        <v>0</v>
      </c>
      <c r="K444" s="202" t="s">
        <v>166</v>
      </c>
      <c r="L444" s="60"/>
      <c r="M444" s="207" t="s">
        <v>21</v>
      </c>
      <c r="N444" s="208" t="s">
        <v>43</v>
      </c>
      <c r="O444" s="41"/>
      <c r="P444" s="209">
        <f>O444*H444</f>
        <v>0</v>
      </c>
      <c r="Q444" s="209">
        <v>0</v>
      </c>
      <c r="R444" s="209">
        <f>Q444*H444</f>
        <v>0</v>
      </c>
      <c r="S444" s="209">
        <v>0</v>
      </c>
      <c r="T444" s="210">
        <f>S444*H444</f>
        <v>0</v>
      </c>
      <c r="AR444" s="23" t="s">
        <v>275</v>
      </c>
      <c r="AT444" s="23" t="s">
        <v>162</v>
      </c>
      <c r="AU444" s="23" t="s">
        <v>82</v>
      </c>
      <c r="AY444" s="23" t="s">
        <v>160</v>
      </c>
      <c r="BE444" s="211">
        <f>IF(N444="základní",J444,0)</f>
        <v>0</v>
      </c>
      <c r="BF444" s="211">
        <f>IF(N444="snížená",J444,0)</f>
        <v>0</v>
      </c>
      <c r="BG444" s="211">
        <f>IF(N444="zákl. přenesená",J444,0)</f>
        <v>0</v>
      </c>
      <c r="BH444" s="211">
        <f>IF(N444="sníž. přenesená",J444,0)</f>
        <v>0</v>
      </c>
      <c r="BI444" s="211">
        <f>IF(N444="nulová",J444,0)</f>
        <v>0</v>
      </c>
      <c r="BJ444" s="23" t="s">
        <v>80</v>
      </c>
      <c r="BK444" s="211">
        <f>ROUND(I444*H444,2)</f>
        <v>0</v>
      </c>
      <c r="BL444" s="23" t="s">
        <v>275</v>
      </c>
      <c r="BM444" s="23" t="s">
        <v>775</v>
      </c>
    </row>
    <row r="445" spans="2:65" s="1" customFormat="1" ht="48">
      <c r="B445" s="40"/>
      <c r="C445" s="62"/>
      <c r="D445" s="212" t="s">
        <v>169</v>
      </c>
      <c r="E445" s="62"/>
      <c r="F445" s="213" t="s">
        <v>771</v>
      </c>
      <c r="G445" s="62"/>
      <c r="H445" s="62"/>
      <c r="I445" s="171"/>
      <c r="J445" s="62"/>
      <c r="K445" s="62"/>
      <c r="L445" s="60"/>
      <c r="M445" s="214"/>
      <c r="N445" s="41"/>
      <c r="O445" s="41"/>
      <c r="P445" s="41"/>
      <c r="Q445" s="41"/>
      <c r="R445" s="41"/>
      <c r="S445" s="41"/>
      <c r="T445" s="77"/>
      <c r="AT445" s="23" t="s">
        <v>169</v>
      </c>
      <c r="AU445" s="23" t="s">
        <v>82</v>
      </c>
    </row>
    <row r="446" spans="2:65" s="1" customFormat="1" ht="14.4" customHeight="1">
      <c r="B446" s="40"/>
      <c r="C446" s="236" t="s">
        <v>776</v>
      </c>
      <c r="D446" s="236" t="s">
        <v>212</v>
      </c>
      <c r="E446" s="237" t="s">
        <v>777</v>
      </c>
      <c r="F446" s="238" t="s">
        <v>778</v>
      </c>
      <c r="G446" s="239" t="s">
        <v>252</v>
      </c>
      <c r="H446" s="240">
        <v>11.42</v>
      </c>
      <c r="I446" s="241"/>
      <c r="J446" s="242">
        <f>ROUND(I446*H446,2)</f>
        <v>0</v>
      </c>
      <c r="K446" s="238" t="s">
        <v>166</v>
      </c>
      <c r="L446" s="243"/>
      <c r="M446" s="244" t="s">
        <v>21</v>
      </c>
      <c r="N446" s="245" t="s">
        <v>43</v>
      </c>
      <c r="O446" s="41"/>
      <c r="P446" s="209">
        <f>O446*H446</f>
        <v>0</v>
      </c>
      <c r="Q446" s="209">
        <v>1.8E-3</v>
      </c>
      <c r="R446" s="209">
        <f>Q446*H446</f>
        <v>2.0555999999999998E-2</v>
      </c>
      <c r="S446" s="209">
        <v>0</v>
      </c>
      <c r="T446" s="210">
        <f>S446*H446</f>
        <v>0</v>
      </c>
      <c r="AR446" s="23" t="s">
        <v>397</v>
      </c>
      <c r="AT446" s="23" t="s">
        <v>212</v>
      </c>
      <c r="AU446" s="23" t="s">
        <v>82</v>
      </c>
      <c r="AY446" s="23" t="s">
        <v>160</v>
      </c>
      <c r="BE446" s="211">
        <f>IF(N446="základní",J446,0)</f>
        <v>0</v>
      </c>
      <c r="BF446" s="211">
        <f>IF(N446="snížená",J446,0)</f>
        <v>0</v>
      </c>
      <c r="BG446" s="211">
        <f>IF(N446="zákl. přenesená",J446,0)</f>
        <v>0</v>
      </c>
      <c r="BH446" s="211">
        <f>IF(N446="sníž. přenesená",J446,0)</f>
        <v>0</v>
      </c>
      <c r="BI446" s="211">
        <f>IF(N446="nulová",J446,0)</f>
        <v>0</v>
      </c>
      <c r="BJ446" s="23" t="s">
        <v>80</v>
      </c>
      <c r="BK446" s="211">
        <f>ROUND(I446*H446,2)</f>
        <v>0</v>
      </c>
      <c r="BL446" s="23" t="s">
        <v>275</v>
      </c>
      <c r="BM446" s="23" t="s">
        <v>779</v>
      </c>
    </row>
    <row r="447" spans="2:65" s="13" customFormat="1">
      <c r="B447" s="225"/>
      <c r="C447" s="226"/>
      <c r="D447" s="212" t="s">
        <v>171</v>
      </c>
      <c r="E447" s="227" t="s">
        <v>21</v>
      </c>
      <c r="F447" s="228" t="s">
        <v>780</v>
      </c>
      <c r="G447" s="226"/>
      <c r="H447" s="229">
        <v>11.42</v>
      </c>
      <c r="I447" s="230"/>
      <c r="J447" s="226"/>
      <c r="K447" s="226"/>
      <c r="L447" s="231"/>
      <c r="M447" s="232"/>
      <c r="N447" s="233"/>
      <c r="O447" s="233"/>
      <c r="P447" s="233"/>
      <c r="Q447" s="233"/>
      <c r="R447" s="233"/>
      <c r="S447" s="233"/>
      <c r="T447" s="234"/>
      <c r="AT447" s="235" t="s">
        <v>171</v>
      </c>
      <c r="AU447" s="235" t="s">
        <v>82</v>
      </c>
      <c r="AV447" s="13" t="s">
        <v>82</v>
      </c>
      <c r="AW447" s="13" t="s">
        <v>35</v>
      </c>
      <c r="AX447" s="13" t="s">
        <v>72</v>
      </c>
      <c r="AY447" s="235" t="s">
        <v>160</v>
      </c>
    </row>
    <row r="448" spans="2:65" s="1" customFormat="1" ht="14.4" customHeight="1">
      <c r="B448" s="40"/>
      <c r="C448" s="236" t="s">
        <v>781</v>
      </c>
      <c r="D448" s="236" t="s">
        <v>212</v>
      </c>
      <c r="E448" s="237" t="s">
        <v>782</v>
      </c>
      <c r="F448" s="238" t="s">
        <v>783</v>
      </c>
      <c r="G448" s="239" t="s">
        <v>252</v>
      </c>
      <c r="H448" s="240">
        <v>8.74</v>
      </c>
      <c r="I448" s="241"/>
      <c r="J448" s="242">
        <f>ROUND(I448*H448,2)</f>
        <v>0</v>
      </c>
      <c r="K448" s="238" t="s">
        <v>166</v>
      </c>
      <c r="L448" s="243"/>
      <c r="M448" s="244" t="s">
        <v>21</v>
      </c>
      <c r="N448" s="245" t="s">
        <v>43</v>
      </c>
      <c r="O448" s="41"/>
      <c r="P448" s="209">
        <f>O448*H448</f>
        <v>0</v>
      </c>
      <c r="Q448" s="209">
        <v>2.0999999999999999E-3</v>
      </c>
      <c r="R448" s="209">
        <f>Q448*H448</f>
        <v>1.8353999999999999E-2</v>
      </c>
      <c r="S448" s="209">
        <v>0</v>
      </c>
      <c r="T448" s="210">
        <f>S448*H448</f>
        <v>0</v>
      </c>
      <c r="AR448" s="23" t="s">
        <v>397</v>
      </c>
      <c r="AT448" s="23" t="s">
        <v>212</v>
      </c>
      <c r="AU448" s="23" t="s">
        <v>82</v>
      </c>
      <c r="AY448" s="23" t="s">
        <v>160</v>
      </c>
      <c r="BE448" s="211">
        <f>IF(N448="základní",J448,0)</f>
        <v>0</v>
      </c>
      <c r="BF448" s="211">
        <f>IF(N448="snížená",J448,0)</f>
        <v>0</v>
      </c>
      <c r="BG448" s="211">
        <f>IF(N448="zákl. přenesená",J448,0)</f>
        <v>0</v>
      </c>
      <c r="BH448" s="211">
        <f>IF(N448="sníž. přenesená",J448,0)</f>
        <v>0</v>
      </c>
      <c r="BI448" s="211">
        <f>IF(N448="nulová",J448,0)</f>
        <v>0</v>
      </c>
      <c r="BJ448" s="23" t="s">
        <v>80</v>
      </c>
      <c r="BK448" s="211">
        <f>ROUND(I448*H448,2)</f>
        <v>0</v>
      </c>
      <c r="BL448" s="23" t="s">
        <v>275</v>
      </c>
      <c r="BM448" s="23" t="s">
        <v>784</v>
      </c>
    </row>
    <row r="449" spans="2:65" s="13" customFormat="1">
      <c r="B449" s="225"/>
      <c r="C449" s="226"/>
      <c r="D449" s="212" t="s">
        <v>171</v>
      </c>
      <c r="E449" s="227" t="s">
        <v>21</v>
      </c>
      <c r="F449" s="228" t="s">
        <v>785</v>
      </c>
      <c r="G449" s="226"/>
      <c r="H449" s="229">
        <v>8.74</v>
      </c>
      <c r="I449" s="230"/>
      <c r="J449" s="226"/>
      <c r="K449" s="226"/>
      <c r="L449" s="231"/>
      <c r="M449" s="232"/>
      <c r="N449" s="233"/>
      <c r="O449" s="233"/>
      <c r="P449" s="233"/>
      <c r="Q449" s="233"/>
      <c r="R449" s="233"/>
      <c r="S449" s="233"/>
      <c r="T449" s="234"/>
      <c r="AT449" s="235" t="s">
        <v>171</v>
      </c>
      <c r="AU449" s="235" t="s">
        <v>82</v>
      </c>
      <c r="AV449" s="13" t="s">
        <v>82</v>
      </c>
      <c r="AW449" s="13" t="s">
        <v>35</v>
      </c>
      <c r="AX449" s="13" t="s">
        <v>72</v>
      </c>
      <c r="AY449" s="235" t="s">
        <v>160</v>
      </c>
    </row>
    <row r="450" spans="2:65" s="1" customFormat="1" ht="14.4" customHeight="1">
      <c r="B450" s="40"/>
      <c r="C450" s="236" t="s">
        <v>786</v>
      </c>
      <c r="D450" s="236" t="s">
        <v>212</v>
      </c>
      <c r="E450" s="237" t="s">
        <v>787</v>
      </c>
      <c r="F450" s="238" t="s">
        <v>788</v>
      </c>
      <c r="G450" s="239" t="s">
        <v>789</v>
      </c>
      <c r="H450" s="240">
        <v>15</v>
      </c>
      <c r="I450" s="241"/>
      <c r="J450" s="242">
        <f>ROUND(I450*H450,2)</f>
        <v>0</v>
      </c>
      <c r="K450" s="238" t="s">
        <v>166</v>
      </c>
      <c r="L450" s="243"/>
      <c r="M450" s="244" t="s">
        <v>21</v>
      </c>
      <c r="N450" s="245" t="s">
        <v>43</v>
      </c>
      <c r="O450" s="41"/>
      <c r="P450" s="209">
        <f>O450*H450</f>
        <v>0</v>
      </c>
      <c r="Q450" s="209">
        <v>2.0000000000000001E-4</v>
      </c>
      <c r="R450" s="209">
        <f>Q450*H450</f>
        <v>3.0000000000000001E-3</v>
      </c>
      <c r="S450" s="209">
        <v>0</v>
      </c>
      <c r="T450" s="210">
        <f>S450*H450</f>
        <v>0</v>
      </c>
      <c r="AR450" s="23" t="s">
        <v>397</v>
      </c>
      <c r="AT450" s="23" t="s">
        <v>212</v>
      </c>
      <c r="AU450" s="23" t="s">
        <v>82</v>
      </c>
      <c r="AY450" s="23" t="s">
        <v>160</v>
      </c>
      <c r="BE450" s="211">
        <f>IF(N450="základní",J450,0)</f>
        <v>0</v>
      </c>
      <c r="BF450" s="211">
        <f>IF(N450="snížená",J450,0)</f>
        <v>0</v>
      </c>
      <c r="BG450" s="211">
        <f>IF(N450="zákl. přenesená",J450,0)</f>
        <v>0</v>
      </c>
      <c r="BH450" s="211">
        <f>IF(N450="sníž. přenesená",J450,0)</f>
        <v>0</v>
      </c>
      <c r="BI450" s="211">
        <f>IF(N450="nulová",J450,0)</f>
        <v>0</v>
      </c>
      <c r="BJ450" s="23" t="s">
        <v>80</v>
      </c>
      <c r="BK450" s="211">
        <f>ROUND(I450*H450,2)</f>
        <v>0</v>
      </c>
      <c r="BL450" s="23" t="s">
        <v>275</v>
      </c>
      <c r="BM450" s="23" t="s">
        <v>790</v>
      </c>
    </row>
    <row r="451" spans="2:65" s="1" customFormat="1" ht="34.200000000000003" customHeight="1">
      <c r="B451" s="40"/>
      <c r="C451" s="200" t="s">
        <v>791</v>
      </c>
      <c r="D451" s="200" t="s">
        <v>162</v>
      </c>
      <c r="E451" s="201" t="s">
        <v>792</v>
      </c>
      <c r="F451" s="202" t="s">
        <v>793</v>
      </c>
      <c r="G451" s="203" t="s">
        <v>386</v>
      </c>
      <c r="H451" s="204">
        <v>6</v>
      </c>
      <c r="I451" s="205"/>
      <c r="J451" s="206">
        <f>ROUND(I451*H451,2)</f>
        <v>0</v>
      </c>
      <c r="K451" s="202" t="s">
        <v>166</v>
      </c>
      <c r="L451" s="60"/>
      <c r="M451" s="207" t="s">
        <v>21</v>
      </c>
      <c r="N451" s="208" t="s">
        <v>43</v>
      </c>
      <c r="O451" s="41"/>
      <c r="P451" s="209">
        <f>O451*H451</f>
        <v>0</v>
      </c>
      <c r="Q451" s="209">
        <v>0</v>
      </c>
      <c r="R451" s="209">
        <f>Q451*H451</f>
        <v>0</v>
      </c>
      <c r="S451" s="209">
        <v>0</v>
      </c>
      <c r="T451" s="210">
        <f>S451*H451</f>
        <v>0</v>
      </c>
      <c r="AR451" s="23" t="s">
        <v>275</v>
      </c>
      <c r="AT451" s="23" t="s">
        <v>162</v>
      </c>
      <c r="AU451" s="23" t="s">
        <v>82</v>
      </c>
      <c r="AY451" s="23" t="s">
        <v>160</v>
      </c>
      <c r="BE451" s="211">
        <f>IF(N451="základní",J451,0)</f>
        <v>0</v>
      </c>
      <c r="BF451" s="211">
        <f>IF(N451="snížená",J451,0)</f>
        <v>0</v>
      </c>
      <c r="BG451" s="211">
        <f>IF(N451="zákl. přenesená",J451,0)</f>
        <v>0</v>
      </c>
      <c r="BH451" s="211">
        <f>IF(N451="sníž. přenesená",J451,0)</f>
        <v>0</v>
      </c>
      <c r="BI451" s="211">
        <f>IF(N451="nulová",J451,0)</f>
        <v>0</v>
      </c>
      <c r="BJ451" s="23" t="s">
        <v>80</v>
      </c>
      <c r="BK451" s="211">
        <f>ROUND(I451*H451,2)</f>
        <v>0</v>
      </c>
      <c r="BL451" s="23" t="s">
        <v>275</v>
      </c>
      <c r="BM451" s="23" t="s">
        <v>794</v>
      </c>
    </row>
    <row r="452" spans="2:65" s="1" customFormat="1" ht="48">
      <c r="B452" s="40"/>
      <c r="C452" s="62"/>
      <c r="D452" s="212" t="s">
        <v>169</v>
      </c>
      <c r="E452" s="62"/>
      <c r="F452" s="213" t="s">
        <v>771</v>
      </c>
      <c r="G452" s="62"/>
      <c r="H452" s="62"/>
      <c r="I452" s="171"/>
      <c r="J452" s="62"/>
      <c r="K452" s="62"/>
      <c r="L452" s="60"/>
      <c r="M452" s="214"/>
      <c r="N452" s="41"/>
      <c r="O452" s="41"/>
      <c r="P452" s="41"/>
      <c r="Q452" s="41"/>
      <c r="R452" s="41"/>
      <c r="S452" s="41"/>
      <c r="T452" s="77"/>
      <c r="AT452" s="23" t="s">
        <v>169</v>
      </c>
      <c r="AU452" s="23" t="s">
        <v>82</v>
      </c>
    </row>
    <row r="453" spans="2:65" s="1" customFormat="1" ht="34.200000000000003" customHeight="1">
      <c r="B453" s="40"/>
      <c r="C453" s="200" t="s">
        <v>795</v>
      </c>
      <c r="D453" s="200" t="s">
        <v>162</v>
      </c>
      <c r="E453" s="201" t="s">
        <v>796</v>
      </c>
      <c r="F453" s="202" t="s">
        <v>797</v>
      </c>
      <c r="G453" s="203" t="s">
        <v>188</v>
      </c>
      <c r="H453" s="204">
        <v>0.27800000000000002</v>
      </c>
      <c r="I453" s="205"/>
      <c r="J453" s="206">
        <f>ROUND(I453*H453,2)</f>
        <v>0</v>
      </c>
      <c r="K453" s="202" t="s">
        <v>166</v>
      </c>
      <c r="L453" s="60"/>
      <c r="M453" s="207" t="s">
        <v>21</v>
      </c>
      <c r="N453" s="208" t="s">
        <v>43</v>
      </c>
      <c r="O453" s="41"/>
      <c r="P453" s="209">
        <f>O453*H453</f>
        <v>0</v>
      </c>
      <c r="Q453" s="209">
        <v>0</v>
      </c>
      <c r="R453" s="209">
        <f>Q453*H453</f>
        <v>0</v>
      </c>
      <c r="S453" s="209">
        <v>0</v>
      </c>
      <c r="T453" s="210">
        <f>S453*H453</f>
        <v>0</v>
      </c>
      <c r="AR453" s="23" t="s">
        <v>275</v>
      </c>
      <c r="AT453" s="23" t="s">
        <v>162</v>
      </c>
      <c r="AU453" s="23" t="s">
        <v>82</v>
      </c>
      <c r="AY453" s="23" t="s">
        <v>160</v>
      </c>
      <c r="BE453" s="211">
        <f>IF(N453="základní",J453,0)</f>
        <v>0</v>
      </c>
      <c r="BF453" s="211">
        <f>IF(N453="snížená",J453,0)</f>
        <v>0</v>
      </c>
      <c r="BG453" s="211">
        <f>IF(N453="zákl. přenesená",J453,0)</f>
        <v>0</v>
      </c>
      <c r="BH453" s="211">
        <f>IF(N453="sníž. přenesená",J453,0)</f>
        <v>0</v>
      </c>
      <c r="BI453" s="211">
        <f>IF(N453="nulová",J453,0)</f>
        <v>0</v>
      </c>
      <c r="BJ453" s="23" t="s">
        <v>80</v>
      </c>
      <c r="BK453" s="211">
        <f>ROUND(I453*H453,2)</f>
        <v>0</v>
      </c>
      <c r="BL453" s="23" t="s">
        <v>275</v>
      </c>
      <c r="BM453" s="23" t="s">
        <v>798</v>
      </c>
    </row>
    <row r="454" spans="2:65" s="1" customFormat="1" ht="120">
      <c r="B454" s="40"/>
      <c r="C454" s="62"/>
      <c r="D454" s="212" t="s">
        <v>169</v>
      </c>
      <c r="E454" s="62"/>
      <c r="F454" s="213" t="s">
        <v>799</v>
      </c>
      <c r="G454" s="62"/>
      <c r="H454" s="62"/>
      <c r="I454" s="171"/>
      <c r="J454" s="62"/>
      <c r="K454" s="62"/>
      <c r="L454" s="60"/>
      <c r="M454" s="214"/>
      <c r="N454" s="41"/>
      <c r="O454" s="41"/>
      <c r="P454" s="41"/>
      <c r="Q454" s="41"/>
      <c r="R454" s="41"/>
      <c r="S454" s="41"/>
      <c r="T454" s="77"/>
      <c r="AT454" s="23" t="s">
        <v>169</v>
      </c>
      <c r="AU454" s="23" t="s">
        <v>82</v>
      </c>
    </row>
    <row r="455" spans="2:65" s="11" customFormat="1" ht="29.85" customHeight="1">
      <c r="B455" s="184"/>
      <c r="C455" s="185"/>
      <c r="D455" s="186" t="s">
        <v>71</v>
      </c>
      <c r="E455" s="198" t="s">
        <v>800</v>
      </c>
      <c r="F455" s="198" t="s">
        <v>801</v>
      </c>
      <c r="G455" s="185"/>
      <c r="H455" s="185"/>
      <c r="I455" s="188"/>
      <c r="J455" s="199">
        <f>BK455</f>
        <v>0</v>
      </c>
      <c r="K455" s="185"/>
      <c r="L455" s="190"/>
      <c r="M455" s="191"/>
      <c r="N455" s="192"/>
      <c r="O455" s="192"/>
      <c r="P455" s="193">
        <f>SUM(P456:P472)</f>
        <v>0</v>
      </c>
      <c r="Q455" s="192"/>
      <c r="R455" s="193">
        <f>SUM(R456:R472)</f>
        <v>0.68369000000000002</v>
      </c>
      <c r="S455" s="192"/>
      <c r="T455" s="194">
        <f>SUM(T456:T472)</f>
        <v>0</v>
      </c>
      <c r="AR455" s="195" t="s">
        <v>82</v>
      </c>
      <c r="AT455" s="196" t="s">
        <v>71</v>
      </c>
      <c r="AU455" s="196" t="s">
        <v>80</v>
      </c>
      <c r="AY455" s="195" t="s">
        <v>160</v>
      </c>
      <c r="BK455" s="197">
        <f>SUM(BK456:BK472)</f>
        <v>0</v>
      </c>
    </row>
    <row r="456" spans="2:65" s="1" customFormat="1" ht="22.8" customHeight="1">
      <c r="B456" s="40"/>
      <c r="C456" s="200" t="s">
        <v>802</v>
      </c>
      <c r="D456" s="200" t="s">
        <v>162</v>
      </c>
      <c r="E456" s="201" t="s">
        <v>803</v>
      </c>
      <c r="F456" s="202" t="s">
        <v>804</v>
      </c>
      <c r="G456" s="203" t="s">
        <v>234</v>
      </c>
      <c r="H456" s="204">
        <v>3</v>
      </c>
      <c r="I456" s="205"/>
      <c r="J456" s="206">
        <f>ROUND(I456*H456,2)</f>
        <v>0</v>
      </c>
      <c r="K456" s="202" t="s">
        <v>166</v>
      </c>
      <c r="L456" s="60"/>
      <c r="M456" s="207" t="s">
        <v>21</v>
      </c>
      <c r="N456" s="208" t="s">
        <v>43</v>
      </c>
      <c r="O456" s="41"/>
      <c r="P456" s="209">
        <f>O456*H456</f>
        <v>0</v>
      </c>
      <c r="Q456" s="209">
        <v>2.7E-4</v>
      </c>
      <c r="R456" s="209">
        <f>Q456*H456</f>
        <v>8.0999999999999996E-4</v>
      </c>
      <c r="S456" s="209">
        <v>0</v>
      </c>
      <c r="T456" s="210">
        <f>S456*H456</f>
        <v>0</v>
      </c>
      <c r="AR456" s="23" t="s">
        <v>275</v>
      </c>
      <c r="AT456" s="23" t="s">
        <v>162</v>
      </c>
      <c r="AU456" s="23" t="s">
        <v>82</v>
      </c>
      <c r="AY456" s="23" t="s">
        <v>160</v>
      </c>
      <c r="BE456" s="211">
        <f>IF(N456="základní",J456,0)</f>
        <v>0</v>
      </c>
      <c r="BF456" s="211">
        <f>IF(N456="snížená",J456,0)</f>
        <v>0</v>
      </c>
      <c r="BG456" s="211">
        <f>IF(N456="zákl. přenesená",J456,0)</f>
        <v>0</v>
      </c>
      <c r="BH456" s="211">
        <f>IF(N456="sníž. přenesená",J456,0)</f>
        <v>0</v>
      </c>
      <c r="BI456" s="211">
        <f>IF(N456="nulová",J456,0)</f>
        <v>0</v>
      </c>
      <c r="BJ456" s="23" t="s">
        <v>80</v>
      </c>
      <c r="BK456" s="211">
        <f>ROUND(I456*H456,2)</f>
        <v>0</v>
      </c>
      <c r="BL456" s="23" t="s">
        <v>275</v>
      </c>
      <c r="BM456" s="23" t="s">
        <v>805</v>
      </c>
    </row>
    <row r="457" spans="2:65" s="1" customFormat="1" ht="108">
      <c r="B457" s="40"/>
      <c r="C457" s="62"/>
      <c r="D457" s="212" t="s">
        <v>169</v>
      </c>
      <c r="E457" s="62"/>
      <c r="F457" s="213" t="s">
        <v>806</v>
      </c>
      <c r="G457" s="62"/>
      <c r="H457" s="62"/>
      <c r="I457" s="171"/>
      <c r="J457" s="62"/>
      <c r="K457" s="62"/>
      <c r="L457" s="60"/>
      <c r="M457" s="214"/>
      <c r="N457" s="41"/>
      <c r="O457" s="41"/>
      <c r="P457" s="41"/>
      <c r="Q457" s="41"/>
      <c r="R457" s="41"/>
      <c r="S457" s="41"/>
      <c r="T457" s="77"/>
      <c r="AT457" s="23" t="s">
        <v>169</v>
      </c>
      <c r="AU457" s="23" t="s">
        <v>82</v>
      </c>
    </row>
    <row r="458" spans="2:65" s="1" customFormat="1" ht="14.4" customHeight="1">
      <c r="B458" s="40"/>
      <c r="C458" s="236" t="s">
        <v>807</v>
      </c>
      <c r="D458" s="236" t="s">
        <v>212</v>
      </c>
      <c r="E458" s="237" t="s">
        <v>808</v>
      </c>
      <c r="F458" s="238" t="s">
        <v>809</v>
      </c>
      <c r="G458" s="239" t="s">
        <v>386</v>
      </c>
      <c r="H458" s="240">
        <v>3</v>
      </c>
      <c r="I458" s="241"/>
      <c r="J458" s="242">
        <f>ROUND(I458*H458,2)</f>
        <v>0</v>
      </c>
      <c r="K458" s="238" t="s">
        <v>21</v>
      </c>
      <c r="L458" s="243"/>
      <c r="M458" s="244" t="s">
        <v>21</v>
      </c>
      <c r="N458" s="245" t="s">
        <v>43</v>
      </c>
      <c r="O458" s="41"/>
      <c r="P458" s="209">
        <f>O458*H458</f>
        <v>0</v>
      </c>
      <c r="Q458" s="209">
        <v>3.1E-2</v>
      </c>
      <c r="R458" s="209">
        <f>Q458*H458</f>
        <v>9.2999999999999999E-2</v>
      </c>
      <c r="S458" s="209">
        <v>0</v>
      </c>
      <c r="T458" s="210">
        <f>S458*H458</f>
        <v>0</v>
      </c>
      <c r="AR458" s="23" t="s">
        <v>397</v>
      </c>
      <c r="AT458" s="23" t="s">
        <v>212</v>
      </c>
      <c r="AU458" s="23" t="s">
        <v>82</v>
      </c>
      <c r="AY458" s="23" t="s">
        <v>160</v>
      </c>
      <c r="BE458" s="211">
        <f>IF(N458="základní",J458,0)</f>
        <v>0</v>
      </c>
      <c r="BF458" s="211">
        <f>IF(N458="snížená",J458,0)</f>
        <v>0</v>
      </c>
      <c r="BG458" s="211">
        <f>IF(N458="zákl. přenesená",J458,0)</f>
        <v>0</v>
      </c>
      <c r="BH458" s="211">
        <f>IF(N458="sníž. přenesená",J458,0)</f>
        <v>0</v>
      </c>
      <c r="BI458" s="211">
        <f>IF(N458="nulová",J458,0)</f>
        <v>0</v>
      </c>
      <c r="BJ458" s="23" t="s">
        <v>80</v>
      </c>
      <c r="BK458" s="211">
        <f>ROUND(I458*H458,2)</f>
        <v>0</v>
      </c>
      <c r="BL458" s="23" t="s">
        <v>275</v>
      </c>
      <c r="BM458" s="23" t="s">
        <v>810</v>
      </c>
    </row>
    <row r="459" spans="2:65" s="1" customFormat="1" ht="14.4" customHeight="1">
      <c r="B459" s="40"/>
      <c r="C459" s="200" t="s">
        <v>811</v>
      </c>
      <c r="D459" s="200" t="s">
        <v>162</v>
      </c>
      <c r="E459" s="201" t="s">
        <v>812</v>
      </c>
      <c r="F459" s="202" t="s">
        <v>813</v>
      </c>
      <c r="G459" s="203" t="s">
        <v>386</v>
      </c>
      <c r="H459" s="204">
        <v>3</v>
      </c>
      <c r="I459" s="205"/>
      <c r="J459" s="206">
        <f>ROUND(I459*H459,2)</f>
        <v>0</v>
      </c>
      <c r="K459" s="202" t="s">
        <v>166</v>
      </c>
      <c r="L459" s="60"/>
      <c r="M459" s="207" t="s">
        <v>21</v>
      </c>
      <c r="N459" s="208" t="s">
        <v>43</v>
      </c>
      <c r="O459" s="41"/>
      <c r="P459" s="209">
        <f>O459*H459</f>
        <v>0</v>
      </c>
      <c r="Q459" s="209">
        <v>0</v>
      </c>
      <c r="R459" s="209">
        <f>Q459*H459</f>
        <v>0</v>
      </c>
      <c r="S459" s="209">
        <v>0</v>
      </c>
      <c r="T459" s="210">
        <f>S459*H459</f>
        <v>0</v>
      </c>
      <c r="AR459" s="23" t="s">
        <v>275</v>
      </c>
      <c r="AT459" s="23" t="s">
        <v>162</v>
      </c>
      <c r="AU459" s="23" t="s">
        <v>82</v>
      </c>
      <c r="AY459" s="23" t="s">
        <v>160</v>
      </c>
      <c r="BE459" s="211">
        <f>IF(N459="základní",J459,0)</f>
        <v>0</v>
      </c>
      <c r="BF459" s="211">
        <f>IF(N459="snížená",J459,0)</f>
        <v>0</v>
      </c>
      <c r="BG459" s="211">
        <f>IF(N459="zákl. přenesená",J459,0)</f>
        <v>0</v>
      </c>
      <c r="BH459" s="211">
        <f>IF(N459="sníž. přenesená",J459,0)</f>
        <v>0</v>
      </c>
      <c r="BI459" s="211">
        <f>IF(N459="nulová",J459,0)</f>
        <v>0</v>
      </c>
      <c r="BJ459" s="23" t="s">
        <v>80</v>
      </c>
      <c r="BK459" s="211">
        <f>ROUND(I459*H459,2)</f>
        <v>0</v>
      </c>
      <c r="BL459" s="23" t="s">
        <v>275</v>
      </c>
      <c r="BM459" s="23" t="s">
        <v>814</v>
      </c>
    </row>
    <row r="460" spans="2:65" s="1" customFormat="1" ht="156">
      <c r="B460" s="40"/>
      <c r="C460" s="62"/>
      <c r="D460" s="212" t="s">
        <v>169</v>
      </c>
      <c r="E460" s="62"/>
      <c r="F460" s="213" t="s">
        <v>815</v>
      </c>
      <c r="G460" s="62"/>
      <c r="H460" s="62"/>
      <c r="I460" s="171"/>
      <c r="J460" s="62"/>
      <c r="K460" s="62"/>
      <c r="L460" s="60"/>
      <c r="M460" s="214"/>
      <c r="N460" s="41"/>
      <c r="O460" s="41"/>
      <c r="P460" s="41"/>
      <c r="Q460" s="41"/>
      <c r="R460" s="41"/>
      <c r="S460" s="41"/>
      <c r="T460" s="77"/>
      <c r="AT460" s="23" t="s">
        <v>169</v>
      </c>
      <c r="AU460" s="23" t="s">
        <v>82</v>
      </c>
    </row>
    <row r="461" spans="2:65" s="1" customFormat="1" ht="14.4" customHeight="1">
      <c r="B461" s="40"/>
      <c r="C461" s="236" t="s">
        <v>816</v>
      </c>
      <c r="D461" s="236" t="s">
        <v>212</v>
      </c>
      <c r="E461" s="237" t="s">
        <v>817</v>
      </c>
      <c r="F461" s="238" t="s">
        <v>818</v>
      </c>
      <c r="G461" s="239" t="s">
        <v>386</v>
      </c>
      <c r="H461" s="240">
        <v>3</v>
      </c>
      <c r="I461" s="241"/>
      <c r="J461" s="242">
        <f>ROUND(I461*H461,2)</f>
        <v>0</v>
      </c>
      <c r="K461" s="238" t="s">
        <v>166</v>
      </c>
      <c r="L461" s="243"/>
      <c r="M461" s="244" t="s">
        <v>21</v>
      </c>
      <c r="N461" s="245" t="s">
        <v>43</v>
      </c>
      <c r="O461" s="41"/>
      <c r="P461" s="209">
        <f>O461*H461</f>
        <v>0</v>
      </c>
      <c r="Q461" s="209">
        <v>4.8000000000000001E-2</v>
      </c>
      <c r="R461" s="209">
        <f>Q461*H461</f>
        <v>0.14400000000000002</v>
      </c>
      <c r="S461" s="209">
        <v>0</v>
      </c>
      <c r="T461" s="210">
        <f>S461*H461</f>
        <v>0</v>
      </c>
      <c r="AR461" s="23" t="s">
        <v>397</v>
      </c>
      <c r="AT461" s="23" t="s">
        <v>212</v>
      </c>
      <c r="AU461" s="23" t="s">
        <v>82</v>
      </c>
      <c r="AY461" s="23" t="s">
        <v>160</v>
      </c>
      <c r="BE461" s="211">
        <f>IF(N461="základní",J461,0)</f>
        <v>0</v>
      </c>
      <c r="BF461" s="211">
        <f>IF(N461="snížená",J461,0)</f>
        <v>0</v>
      </c>
      <c r="BG461" s="211">
        <f>IF(N461="zákl. přenesená",J461,0)</f>
        <v>0</v>
      </c>
      <c r="BH461" s="211">
        <f>IF(N461="sníž. přenesená",J461,0)</f>
        <v>0</v>
      </c>
      <c r="BI461" s="211">
        <f>IF(N461="nulová",J461,0)</f>
        <v>0</v>
      </c>
      <c r="BJ461" s="23" t="s">
        <v>80</v>
      </c>
      <c r="BK461" s="211">
        <f>ROUND(I461*H461,2)</f>
        <v>0</v>
      </c>
      <c r="BL461" s="23" t="s">
        <v>275</v>
      </c>
      <c r="BM461" s="23" t="s">
        <v>819</v>
      </c>
    </row>
    <row r="462" spans="2:65" s="1" customFormat="1" ht="24">
      <c r="B462" s="40"/>
      <c r="C462" s="62"/>
      <c r="D462" s="212" t="s">
        <v>217</v>
      </c>
      <c r="E462" s="62"/>
      <c r="F462" s="213" t="s">
        <v>820</v>
      </c>
      <c r="G462" s="62"/>
      <c r="H462" s="62"/>
      <c r="I462" s="171"/>
      <c r="J462" s="62"/>
      <c r="K462" s="62"/>
      <c r="L462" s="60"/>
      <c r="M462" s="214"/>
      <c r="N462" s="41"/>
      <c r="O462" s="41"/>
      <c r="P462" s="41"/>
      <c r="Q462" s="41"/>
      <c r="R462" s="41"/>
      <c r="S462" s="41"/>
      <c r="T462" s="77"/>
      <c r="AT462" s="23" t="s">
        <v>217</v>
      </c>
      <c r="AU462" s="23" t="s">
        <v>82</v>
      </c>
    </row>
    <row r="463" spans="2:65" s="1" customFormat="1" ht="14.4" customHeight="1">
      <c r="B463" s="40"/>
      <c r="C463" s="200" t="s">
        <v>821</v>
      </c>
      <c r="D463" s="200" t="s">
        <v>162</v>
      </c>
      <c r="E463" s="201" t="s">
        <v>822</v>
      </c>
      <c r="F463" s="202" t="s">
        <v>823</v>
      </c>
      <c r="G463" s="203" t="s">
        <v>386</v>
      </c>
      <c r="H463" s="204">
        <v>4</v>
      </c>
      <c r="I463" s="205"/>
      <c r="J463" s="206">
        <f>ROUND(I463*H463,2)</f>
        <v>0</v>
      </c>
      <c r="K463" s="202" t="s">
        <v>166</v>
      </c>
      <c r="L463" s="60"/>
      <c r="M463" s="207" t="s">
        <v>21</v>
      </c>
      <c r="N463" s="208" t="s">
        <v>43</v>
      </c>
      <c r="O463" s="41"/>
      <c r="P463" s="209">
        <f>O463*H463</f>
        <v>0</v>
      </c>
      <c r="Q463" s="209">
        <v>3.3E-4</v>
      </c>
      <c r="R463" s="209">
        <f>Q463*H463</f>
        <v>1.32E-3</v>
      </c>
      <c r="S463" s="209">
        <v>0</v>
      </c>
      <c r="T463" s="210">
        <f>S463*H463</f>
        <v>0</v>
      </c>
      <c r="AR463" s="23" t="s">
        <v>275</v>
      </c>
      <c r="AT463" s="23" t="s">
        <v>162</v>
      </c>
      <c r="AU463" s="23" t="s">
        <v>82</v>
      </c>
      <c r="AY463" s="23" t="s">
        <v>160</v>
      </c>
      <c r="BE463" s="211">
        <f>IF(N463="základní",J463,0)</f>
        <v>0</v>
      </c>
      <c r="BF463" s="211">
        <f>IF(N463="snížená",J463,0)</f>
        <v>0</v>
      </c>
      <c r="BG463" s="211">
        <f>IF(N463="zákl. přenesená",J463,0)</f>
        <v>0</v>
      </c>
      <c r="BH463" s="211">
        <f>IF(N463="sníž. přenesená",J463,0)</f>
        <v>0</v>
      </c>
      <c r="BI463" s="211">
        <f>IF(N463="nulová",J463,0)</f>
        <v>0</v>
      </c>
      <c r="BJ463" s="23" t="s">
        <v>80</v>
      </c>
      <c r="BK463" s="211">
        <f>ROUND(I463*H463,2)</f>
        <v>0</v>
      </c>
      <c r="BL463" s="23" t="s">
        <v>275</v>
      </c>
      <c r="BM463" s="23" t="s">
        <v>824</v>
      </c>
    </row>
    <row r="464" spans="2:65" s="1" customFormat="1" ht="156">
      <c r="B464" s="40"/>
      <c r="C464" s="62"/>
      <c r="D464" s="212" t="s">
        <v>169</v>
      </c>
      <c r="E464" s="62"/>
      <c r="F464" s="213" t="s">
        <v>815</v>
      </c>
      <c r="G464" s="62"/>
      <c r="H464" s="62"/>
      <c r="I464" s="171"/>
      <c r="J464" s="62"/>
      <c r="K464" s="62"/>
      <c r="L464" s="60"/>
      <c r="M464" s="214"/>
      <c r="N464" s="41"/>
      <c r="O464" s="41"/>
      <c r="P464" s="41"/>
      <c r="Q464" s="41"/>
      <c r="R464" s="41"/>
      <c r="S464" s="41"/>
      <c r="T464" s="77"/>
      <c r="AT464" s="23" t="s">
        <v>169</v>
      </c>
      <c r="AU464" s="23" t="s">
        <v>82</v>
      </c>
    </row>
    <row r="465" spans="2:65" s="1" customFormat="1" ht="22.8" customHeight="1">
      <c r="B465" s="40"/>
      <c r="C465" s="236" t="s">
        <v>825</v>
      </c>
      <c r="D465" s="236" t="s">
        <v>212</v>
      </c>
      <c r="E465" s="237" t="s">
        <v>826</v>
      </c>
      <c r="F465" s="238" t="s">
        <v>827</v>
      </c>
      <c r="G465" s="239" t="s">
        <v>386</v>
      </c>
      <c r="H465" s="240">
        <v>4</v>
      </c>
      <c r="I465" s="241"/>
      <c r="J465" s="242">
        <f>ROUND(I465*H465,2)</f>
        <v>0</v>
      </c>
      <c r="K465" s="238" t="s">
        <v>166</v>
      </c>
      <c r="L465" s="243"/>
      <c r="M465" s="244" t="s">
        <v>21</v>
      </c>
      <c r="N465" s="245" t="s">
        <v>43</v>
      </c>
      <c r="O465" s="41"/>
      <c r="P465" s="209">
        <f>O465*H465</f>
        <v>0</v>
      </c>
      <c r="Q465" s="209">
        <v>7.6999999999999999E-2</v>
      </c>
      <c r="R465" s="209">
        <f>Q465*H465</f>
        <v>0.308</v>
      </c>
      <c r="S465" s="209">
        <v>0</v>
      </c>
      <c r="T465" s="210">
        <f>S465*H465</f>
        <v>0</v>
      </c>
      <c r="AR465" s="23" t="s">
        <v>397</v>
      </c>
      <c r="AT465" s="23" t="s">
        <v>212</v>
      </c>
      <c r="AU465" s="23" t="s">
        <v>82</v>
      </c>
      <c r="AY465" s="23" t="s">
        <v>160</v>
      </c>
      <c r="BE465" s="211">
        <f>IF(N465="základní",J465,0)</f>
        <v>0</v>
      </c>
      <c r="BF465" s="211">
        <f>IF(N465="snížená",J465,0)</f>
        <v>0</v>
      </c>
      <c r="BG465" s="211">
        <f>IF(N465="zákl. přenesená",J465,0)</f>
        <v>0</v>
      </c>
      <c r="BH465" s="211">
        <f>IF(N465="sníž. přenesená",J465,0)</f>
        <v>0</v>
      </c>
      <c r="BI465" s="211">
        <f>IF(N465="nulová",J465,0)</f>
        <v>0</v>
      </c>
      <c r="BJ465" s="23" t="s">
        <v>80</v>
      </c>
      <c r="BK465" s="211">
        <f>ROUND(I465*H465,2)</f>
        <v>0</v>
      </c>
      <c r="BL465" s="23" t="s">
        <v>275</v>
      </c>
      <c r="BM465" s="23" t="s">
        <v>828</v>
      </c>
    </row>
    <row r="466" spans="2:65" s="1" customFormat="1" ht="36">
      <c r="B466" s="40"/>
      <c r="C466" s="62"/>
      <c r="D466" s="212" t="s">
        <v>217</v>
      </c>
      <c r="E466" s="62"/>
      <c r="F466" s="213" t="s">
        <v>829</v>
      </c>
      <c r="G466" s="62"/>
      <c r="H466" s="62"/>
      <c r="I466" s="171"/>
      <c r="J466" s="62"/>
      <c r="K466" s="62"/>
      <c r="L466" s="60"/>
      <c r="M466" s="214"/>
      <c r="N466" s="41"/>
      <c r="O466" s="41"/>
      <c r="P466" s="41"/>
      <c r="Q466" s="41"/>
      <c r="R466" s="41"/>
      <c r="S466" s="41"/>
      <c r="T466" s="77"/>
      <c r="AT466" s="23" t="s">
        <v>217</v>
      </c>
      <c r="AU466" s="23" t="s">
        <v>82</v>
      </c>
    </row>
    <row r="467" spans="2:65" s="1" customFormat="1" ht="22.8" customHeight="1">
      <c r="B467" s="40"/>
      <c r="C467" s="200" t="s">
        <v>830</v>
      </c>
      <c r="D467" s="200" t="s">
        <v>162</v>
      </c>
      <c r="E467" s="201" t="s">
        <v>831</v>
      </c>
      <c r="F467" s="202" t="s">
        <v>832</v>
      </c>
      <c r="G467" s="203" t="s">
        <v>386</v>
      </c>
      <c r="H467" s="204">
        <v>1</v>
      </c>
      <c r="I467" s="205"/>
      <c r="J467" s="206">
        <f>ROUND(I467*H467,2)</f>
        <v>0</v>
      </c>
      <c r="K467" s="202" t="s">
        <v>166</v>
      </c>
      <c r="L467" s="60"/>
      <c r="M467" s="207" t="s">
        <v>21</v>
      </c>
      <c r="N467" s="208" t="s">
        <v>43</v>
      </c>
      <c r="O467" s="41"/>
      <c r="P467" s="209">
        <f>O467*H467</f>
        <v>0</v>
      </c>
      <c r="Q467" s="209">
        <v>5.5999999999999995E-4</v>
      </c>
      <c r="R467" s="209">
        <f>Q467*H467</f>
        <v>5.5999999999999995E-4</v>
      </c>
      <c r="S467" s="209">
        <v>0</v>
      </c>
      <c r="T467" s="210">
        <f>S467*H467</f>
        <v>0</v>
      </c>
      <c r="AR467" s="23" t="s">
        <v>275</v>
      </c>
      <c r="AT467" s="23" t="s">
        <v>162</v>
      </c>
      <c r="AU467" s="23" t="s">
        <v>82</v>
      </c>
      <c r="AY467" s="23" t="s">
        <v>160</v>
      </c>
      <c r="BE467" s="211">
        <f>IF(N467="základní",J467,0)</f>
        <v>0</v>
      </c>
      <c r="BF467" s="211">
        <f>IF(N467="snížená",J467,0)</f>
        <v>0</v>
      </c>
      <c r="BG467" s="211">
        <f>IF(N467="zákl. přenesená",J467,0)</f>
        <v>0</v>
      </c>
      <c r="BH467" s="211">
        <f>IF(N467="sníž. přenesená",J467,0)</f>
        <v>0</v>
      </c>
      <c r="BI467" s="211">
        <f>IF(N467="nulová",J467,0)</f>
        <v>0</v>
      </c>
      <c r="BJ467" s="23" t="s">
        <v>80</v>
      </c>
      <c r="BK467" s="211">
        <f>ROUND(I467*H467,2)</f>
        <v>0</v>
      </c>
      <c r="BL467" s="23" t="s">
        <v>275</v>
      </c>
      <c r="BM467" s="23" t="s">
        <v>833</v>
      </c>
    </row>
    <row r="468" spans="2:65" s="1" customFormat="1" ht="156">
      <c r="B468" s="40"/>
      <c r="C468" s="62"/>
      <c r="D468" s="212" t="s">
        <v>169</v>
      </c>
      <c r="E468" s="62"/>
      <c r="F468" s="213" t="s">
        <v>815</v>
      </c>
      <c r="G468" s="62"/>
      <c r="H468" s="62"/>
      <c r="I468" s="171"/>
      <c r="J468" s="62"/>
      <c r="K468" s="62"/>
      <c r="L468" s="60"/>
      <c r="M468" s="214"/>
      <c r="N468" s="41"/>
      <c r="O468" s="41"/>
      <c r="P468" s="41"/>
      <c r="Q468" s="41"/>
      <c r="R468" s="41"/>
      <c r="S468" s="41"/>
      <c r="T468" s="77"/>
      <c r="AT468" s="23" t="s">
        <v>169</v>
      </c>
      <c r="AU468" s="23" t="s">
        <v>82</v>
      </c>
    </row>
    <row r="469" spans="2:65" s="1" customFormat="1" ht="22.8" customHeight="1">
      <c r="B469" s="40"/>
      <c r="C469" s="236" t="s">
        <v>834</v>
      </c>
      <c r="D469" s="236" t="s">
        <v>212</v>
      </c>
      <c r="E469" s="237" t="s">
        <v>835</v>
      </c>
      <c r="F469" s="238" t="s">
        <v>836</v>
      </c>
      <c r="G469" s="239" t="s">
        <v>386</v>
      </c>
      <c r="H469" s="240">
        <v>1</v>
      </c>
      <c r="I469" s="241"/>
      <c r="J469" s="242">
        <f>ROUND(I469*H469,2)</f>
        <v>0</v>
      </c>
      <c r="K469" s="238" t="s">
        <v>21</v>
      </c>
      <c r="L469" s="243"/>
      <c r="M469" s="244" t="s">
        <v>21</v>
      </c>
      <c r="N469" s="245" t="s">
        <v>43</v>
      </c>
      <c r="O469" s="41"/>
      <c r="P469" s="209">
        <f>O469*H469</f>
        <v>0</v>
      </c>
      <c r="Q469" s="209">
        <v>0.13600000000000001</v>
      </c>
      <c r="R469" s="209">
        <f>Q469*H469</f>
        <v>0.13600000000000001</v>
      </c>
      <c r="S469" s="209">
        <v>0</v>
      </c>
      <c r="T469" s="210">
        <f>S469*H469</f>
        <v>0</v>
      </c>
      <c r="AR469" s="23" t="s">
        <v>397</v>
      </c>
      <c r="AT469" s="23" t="s">
        <v>212</v>
      </c>
      <c r="AU469" s="23" t="s">
        <v>82</v>
      </c>
      <c r="AY469" s="23" t="s">
        <v>160</v>
      </c>
      <c r="BE469" s="211">
        <f>IF(N469="základní",J469,0)</f>
        <v>0</v>
      </c>
      <c r="BF469" s="211">
        <f>IF(N469="snížená",J469,0)</f>
        <v>0</v>
      </c>
      <c r="BG469" s="211">
        <f>IF(N469="zákl. přenesená",J469,0)</f>
        <v>0</v>
      </c>
      <c r="BH469" s="211">
        <f>IF(N469="sníž. přenesená",J469,0)</f>
        <v>0</v>
      </c>
      <c r="BI469" s="211">
        <f>IF(N469="nulová",J469,0)</f>
        <v>0</v>
      </c>
      <c r="BJ469" s="23" t="s">
        <v>80</v>
      </c>
      <c r="BK469" s="211">
        <f>ROUND(I469*H469,2)</f>
        <v>0</v>
      </c>
      <c r="BL469" s="23" t="s">
        <v>275</v>
      </c>
      <c r="BM469" s="23" t="s">
        <v>837</v>
      </c>
    </row>
    <row r="470" spans="2:65" s="1" customFormat="1" ht="36">
      <c r="B470" s="40"/>
      <c r="C470" s="62"/>
      <c r="D470" s="212" t="s">
        <v>217</v>
      </c>
      <c r="E470" s="62"/>
      <c r="F470" s="213" t="s">
        <v>829</v>
      </c>
      <c r="G470" s="62"/>
      <c r="H470" s="62"/>
      <c r="I470" s="171"/>
      <c r="J470" s="62"/>
      <c r="K470" s="62"/>
      <c r="L470" s="60"/>
      <c r="M470" s="214"/>
      <c r="N470" s="41"/>
      <c r="O470" s="41"/>
      <c r="P470" s="41"/>
      <c r="Q470" s="41"/>
      <c r="R470" s="41"/>
      <c r="S470" s="41"/>
      <c r="T470" s="77"/>
      <c r="AT470" s="23" t="s">
        <v>217</v>
      </c>
      <c r="AU470" s="23" t="s">
        <v>82</v>
      </c>
    </row>
    <row r="471" spans="2:65" s="1" customFormat="1" ht="34.200000000000003" customHeight="1">
      <c r="B471" s="40"/>
      <c r="C471" s="200" t="s">
        <v>838</v>
      </c>
      <c r="D471" s="200" t="s">
        <v>162</v>
      </c>
      <c r="E471" s="201" t="s">
        <v>839</v>
      </c>
      <c r="F471" s="202" t="s">
        <v>840</v>
      </c>
      <c r="G471" s="203" t="s">
        <v>188</v>
      </c>
      <c r="H471" s="204">
        <v>0.68400000000000005</v>
      </c>
      <c r="I471" s="205"/>
      <c r="J471" s="206">
        <f>ROUND(I471*H471,2)</f>
        <v>0</v>
      </c>
      <c r="K471" s="202" t="s">
        <v>166</v>
      </c>
      <c r="L471" s="60"/>
      <c r="M471" s="207" t="s">
        <v>21</v>
      </c>
      <c r="N471" s="208" t="s">
        <v>43</v>
      </c>
      <c r="O471" s="41"/>
      <c r="P471" s="209">
        <f>O471*H471</f>
        <v>0</v>
      </c>
      <c r="Q471" s="209">
        <v>0</v>
      </c>
      <c r="R471" s="209">
        <f>Q471*H471</f>
        <v>0</v>
      </c>
      <c r="S471" s="209">
        <v>0</v>
      </c>
      <c r="T471" s="210">
        <f>S471*H471</f>
        <v>0</v>
      </c>
      <c r="AR471" s="23" t="s">
        <v>275</v>
      </c>
      <c r="AT471" s="23" t="s">
        <v>162</v>
      </c>
      <c r="AU471" s="23" t="s">
        <v>82</v>
      </c>
      <c r="AY471" s="23" t="s">
        <v>160</v>
      </c>
      <c r="BE471" s="211">
        <f>IF(N471="základní",J471,0)</f>
        <v>0</v>
      </c>
      <c r="BF471" s="211">
        <f>IF(N471="snížená",J471,0)</f>
        <v>0</v>
      </c>
      <c r="BG471" s="211">
        <f>IF(N471="zákl. přenesená",J471,0)</f>
        <v>0</v>
      </c>
      <c r="BH471" s="211">
        <f>IF(N471="sníž. přenesená",J471,0)</f>
        <v>0</v>
      </c>
      <c r="BI471" s="211">
        <f>IF(N471="nulová",J471,0)</f>
        <v>0</v>
      </c>
      <c r="BJ471" s="23" t="s">
        <v>80</v>
      </c>
      <c r="BK471" s="211">
        <f>ROUND(I471*H471,2)</f>
        <v>0</v>
      </c>
      <c r="BL471" s="23" t="s">
        <v>275</v>
      </c>
      <c r="BM471" s="23" t="s">
        <v>841</v>
      </c>
    </row>
    <row r="472" spans="2:65" s="1" customFormat="1" ht="120">
      <c r="B472" s="40"/>
      <c r="C472" s="62"/>
      <c r="D472" s="212" t="s">
        <v>169</v>
      </c>
      <c r="E472" s="62"/>
      <c r="F472" s="213" t="s">
        <v>842</v>
      </c>
      <c r="G472" s="62"/>
      <c r="H472" s="62"/>
      <c r="I472" s="171"/>
      <c r="J472" s="62"/>
      <c r="K472" s="62"/>
      <c r="L472" s="60"/>
      <c r="M472" s="214"/>
      <c r="N472" s="41"/>
      <c r="O472" s="41"/>
      <c r="P472" s="41"/>
      <c r="Q472" s="41"/>
      <c r="R472" s="41"/>
      <c r="S472" s="41"/>
      <c r="T472" s="77"/>
      <c r="AT472" s="23" t="s">
        <v>169</v>
      </c>
      <c r="AU472" s="23" t="s">
        <v>82</v>
      </c>
    </row>
    <row r="473" spans="2:65" s="11" customFormat="1" ht="29.85" customHeight="1">
      <c r="B473" s="184"/>
      <c r="C473" s="185"/>
      <c r="D473" s="186" t="s">
        <v>71</v>
      </c>
      <c r="E473" s="198" t="s">
        <v>843</v>
      </c>
      <c r="F473" s="198" t="s">
        <v>844</v>
      </c>
      <c r="G473" s="185"/>
      <c r="H473" s="185"/>
      <c r="I473" s="188"/>
      <c r="J473" s="199">
        <f>BK473</f>
        <v>0</v>
      </c>
      <c r="K473" s="185"/>
      <c r="L473" s="190"/>
      <c r="M473" s="191"/>
      <c r="N473" s="192"/>
      <c r="O473" s="192"/>
      <c r="P473" s="193">
        <f>SUM(P474:P518)</f>
        <v>0</v>
      </c>
      <c r="Q473" s="192"/>
      <c r="R473" s="193">
        <f>SUM(R474:R518)</f>
        <v>2.7605657699999995</v>
      </c>
      <c r="S473" s="192"/>
      <c r="T473" s="194">
        <f>SUM(T474:T518)</f>
        <v>0</v>
      </c>
      <c r="AR473" s="195" t="s">
        <v>82</v>
      </c>
      <c r="AT473" s="196" t="s">
        <v>71</v>
      </c>
      <c r="AU473" s="196" t="s">
        <v>80</v>
      </c>
      <c r="AY473" s="195" t="s">
        <v>160</v>
      </c>
      <c r="BK473" s="197">
        <f>SUM(BK474:BK518)</f>
        <v>0</v>
      </c>
    </row>
    <row r="474" spans="2:65" s="1" customFormat="1" ht="22.8" customHeight="1">
      <c r="B474" s="40"/>
      <c r="C474" s="200" t="s">
        <v>845</v>
      </c>
      <c r="D474" s="200" t="s">
        <v>162</v>
      </c>
      <c r="E474" s="201" t="s">
        <v>846</v>
      </c>
      <c r="F474" s="202" t="s">
        <v>847</v>
      </c>
      <c r="G474" s="203" t="s">
        <v>252</v>
      </c>
      <c r="H474" s="204">
        <v>14.34</v>
      </c>
      <c r="I474" s="205"/>
      <c r="J474" s="206">
        <f>ROUND(I474*H474,2)</f>
        <v>0</v>
      </c>
      <c r="K474" s="202" t="s">
        <v>166</v>
      </c>
      <c r="L474" s="60"/>
      <c r="M474" s="207" t="s">
        <v>21</v>
      </c>
      <c r="N474" s="208" t="s">
        <v>43</v>
      </c>
      <c r="O474" s="41"/>
      <c r="P474" s="209">
        <f>O474*H474</f>
        <v>0</v>
      </c>
      <c r="Q474" s="209">
        <v>1.47E-3</v>
      </c>
      <c r="R474" s="209">
        <f>Q474*H474</f>
        <v>2.1079799999999999E-2</v>
      </c>
      <c r="S474" s="209">
        <v>0</v>
      </c>
      <c r="T474" s="210">
        <f>S474*H474</f>
        <v>0</v>
      </c>
      <c r="AR474" s="23" t="s">
        <v>275</v>
      </c>
      <c r="AT474" s="23" t="s">
        <v>162</v>
      </c>
      <c r="AU474" s="23" t="s">
        <v>82</v>
      </c>
      <c r="AY474" s="23" t="s">
        <v>160</v>
      </c>
      <c r="BE474" s="211">
        <f>IF(N474="základní",J474,0)</f>
        <v>0</v>
      </c>
      <c r="BF474" s="211">
        <f>IF(N474="snížená",J474,0)</f>
        <v>0</v>
      </c>
      <c r="BG474" s="211">
        <f>IF(N474="zákl. přenesená",J474,0)</f>
        <v>0</v>
      </c>
      <c r="BH474" s="211">
        <f>IF(N474="sníž. přenesená",J474,0)</f>
        <v>0</v>
      </c>
      <c r="BI474" s="211">
        <f>IF(N474="nulová",J474,0)</f>
        <v>0</v>
      </c>
      <c r="BJ474" s="23" t="s">
        <v>80</v>
      </c>
      <c r="BK474" s="211">
        <f>ROUND(I474*H474,2)</f>
        <v>0</v>
      </c>
      <c r="BL474" s="23" t="s">
        <v>275</v>
      </c>
      <c r="BM474" s="23" t="s">
        <v>848</v>
      </c>
    </row>
    <row r="475" spans="2:65" s="1" customFormat="1" ht="60">
      <c r="B475" s="40"/>
      <c r="C475" s="62"/>
      <c r="D475" s="212" t="s">
        <v>169</v>
      </c>
      <c r="E475" s="62"/>
      <c r="F475" s="213" t="s">
        <v>849</v>
      </c>
      <c r="G475" s="62"/>
      <c r="H475" s="62"/>
      <c r="I475" s="171"/>
      <c r="J475" s="62"/>
      <c r="K475" s="62"/>
      <c r="L475" s="60"/>
      <c r="M475" s="214"/>
      <c r="N475" s="41"/>
      <c r="O475" s="41"/>
      <c r="P475" s="41"/>
      <c r="Q475" s="41"/>
      <c r="R475" s="41"/>
      <c r="S475" s="41"/>
      <c r="T475" s="77"/>
      <c r="AT475" s="23" t="s">
        <v>169</v>
      </c>
      <c r="AU475" s="23" t="s">
        <v>82</v>
      </c>
    </row>
    <row r="476" spans="2:65" s="13" customFormat="1">
      <c r="B476" s="225"/>
      <c r="C476" s="226"/>
      <c r="D476" s="212" t="s">
        <v>171</v>
      </c>
      <c r="E476" s="227" t="s">
        <v>21</v>
      </c>
      <c r="F476" s="228" t="s">
        <v>850</v>
      </c>
      <c r="G476" s="226"/>
      <c r="H476" s="229">
        <v>14.34</v>
      </c>
      <c r="I476" s="230"/>
      <c r="J476" s="226"/>
      <c r="K476" s="226"/>
      <c r="L476" s="231"/>
      <c r="M476" s="232"/>
      <c r="N476" s="233"/>
      <c r="O476" s="233"/>
      <c r="P476" s="233"/>
      <c r="Q476" s="233"/>
      <c r="R476" s="233"/>
      <c r="S476" s="233"/>
      <c r="T476" s="234"/>
      <c r="AT476" s="235" t="s">
        <v>171</v>
      </c>
      <c r="AU476" s="235" t="s">
        <v>82</v>
      </c>
      <c r="AV476" s="13" t="s">
        <v>82</v>
      </c>
      <c r="AW476" s="13" t="s">
        <v>35</v>
      </c>
      <c r="AX476" s="13" t="s">
        <v>72</v>
      </c>
      <c r="AY476" s="235" t="s">
        <v>160</v>
      </c>
    </row>
    <row r="477" spans="2:65" s="1" customFormat="1" ht="22.8" customHeight="1">
      <c r="B477" s="40"/>
      <c r="C477" s="200" t="s">
        <v>851</v>
      </c>
      <c r="D477" s="200" t="s">
        <v>162</v>
      </c>
      <c r="E477" s="201" t="s">
        <v>852</v>
      </c>
      <c r="F477" s="202" t="s">
        <v>853</v>
      </c>
      <c r="G477" s="203" t="s">
        <v>252</v>
      </c>
      <c r="H477" s="204">
        <v>14.89</v>
      </c>
      <c r="I477" s="205"/>
      <c r="J477" s="206">
        <f>ROUND(I477*H477,2)</f>
        <v>0</v>
      </c>
      <c r="K477" s="202" t="s">
        <v>166</v>
      </c>
      <c r="L477" s="60"/>
      <c r="M477" s="207" t="s">
        <v>21</v>
      </c>
      <c r="N477" s="208" t="s">
        <v>43</v>
      </c>
      <c r="O477" s="41"/>
      <c r="P477" s="209">
        <f>O477*H477</f>
        <v>0</v>
      </c>
      <c r="Q477" s="209">
        <v>7.2000000000000005E-4</v>
      </c>
      <c r="R477" s="209">
        <f>Q477*H477</f>
        <v>1.0720800000000001E-2</v>
      </c>
      <c r="S477" s="209">
        <v>0</v>
      </c>
      <c r="T477" s="210">
        <f>S477*H477</f>
        <v>0</v>
      </c>
      <c r="AR477" s="23" t="s">
        <v>275</v>
      </c>
      <c r="AT477" s="23" t="s">
        <v>162</v>
      </c>
      <c r="AU477" s="23" t="s">
        <v>82</v>
      </c>
      <c r="AY477" s="23" t="s">
        <v>160</v>
      </c>
      <c r="BE477" s="211">
        <f>IF(N477="základní",J477,0)</f>
        <v>0</v>
      </c>
      <c r="BF477" s="211">
        <f>IF(N477="snížená",J477,0)</f>
        <v>0</v>
      </c>
      <c r="BG477" s="211">
        <f>IF(N477="zákl. přenesená",J477,0)</f>
        <v>0</v>
      </c>
      <c r="BH477" s="211">
        <f>IF(N477="sníž. přenesená",J477,0)</f>
        <v>0</v>
      </c>
      <c r="BI477" s="211">
        <f>IF(N477="nulová",J477,0)</f>
        <v>0</v>
      </c>
      <c r="BJ477" s="23" t="s">
        <v>80</v>
      </c>
      <c r="BK477" s="211">
        <f>ROUND(I477*H477,2)</f>
        <v>0</v>
      </c>
      <c r="BL477" s="23" t="s">
        <v>275</v>
      </c>
      <c r="BM477" s="23" t="s">
        <v>854</v>
      </c>
    </row>
    <row r="478" spans="2:65" s="1" customFormat="1" ht="60">
      <c r="B478" s="40"/>
      <c r="C478" s="62"/>
      <c r="D478" s="212" t="s">
        <v>169</v>
      </c>
      <c r="E478" s="62"/>
      <c r="F478" s="213" t="s">
        <v>849</v>
      </c>
      <c r="G478" s="62"/>
      <c r="H478" s="62"/>
      <c r="I478" s="171"/>
      <c r="J478" s="62"/>
      <c r="K478" s="62"/>
      <c r="L478" s="60"/>
      <c r="M478" s="214"/>
      <c r="N478" s="41"/>
      <c r="O478" s="41"/>
      <c r="P478" s="41"/>
      <c r="Q478" s="41"/>
      <c r="R478" s="41"/>
      <c r="S478" s="41"/>
      <c r="T478" s="77"/>
      <c r="AT478" s="23" t="s">
        <v>169</v>
      </c>
      <c r="AU478" s="23" t="s">
        <v>82</v>
      </c>
    </row>
    <row r="479" spans="2:65" s="13" customFormat="1">
      <c r="B479" s="225"/>
      <c r="C479" s="226"/>
      <c r="D479" s="212" t="s">
        <v>171</v>
      </c>
      <c r="E479" s="227" t="s">
        <v>21</v>
      </c>
      <c r="F479" s="228" t="s">
        <v>855</v>
      </c>
      <c r="G479" s="226"/>
      <c r="H479" s="229">
        <v>14.89</v>
      </c>
      <c r="I479" s="230"/>
      <c r="J479" s="226"/>
      <c r="K479" s="226"/>
      <c r="L479" s="231"/>
      <c r="M479" s="232"/>
      <c r="N479" s="233"/>
      <c r="O479" s="233"/>
      <c r="P479" s="233"/>
      <c r="Q479" s="233"/>
      <c r="R479" s="233"/>
      <c r="S479" s="233"/>
      <c r="T479" s="234"/>
      <c r="AT479" s="235" t="s">
        <v>171</v>
      </c>
      <c r="AU479" s="235" t="s">
        <v>82</v>
      </c>
      <c r="AV479" s="13" t="s">
        <v>82</v>
      </c>
      <c r="AW479" s="13" t="s">
        <v>35</v>
      </c>
      <c r="AX479" s="13" t="s">
        <v>72</v>
      </c>
      <c r="AY479" s="235" t="s">
        <v>160</v>
      </c>
    </row>
    <row r="480" spans="2:65" s="1" customFormat="1" ht="34.200000000000003" customHeight="1">
      <c r="B480" s="40"/>
      <c r="C480" s="200" t="s">
        <v>856</v>
      </c>
      <c r="D480" s="200" t="s">
        <v>162</v>
      </c>
      <c r="E480" s="201" t="s">
        <v>857</v>
      </c>
      <c r="F480" s="202" t="s">
        <v>858</v>
      </c>
      <c r="G480" s="203" t="s">
        <v>252</v>
      </c>
      <c r="H480" s="204">
        <v>6</v>
      </c>
      <c r="I480" s="205"/>
      <c r="J480" s="206">
        <f>ROUND(I480*H480,2)</f>
        <v>0</v>
      </c>
      <c r="K480" s="202" t="s">
        <v>166</v>
      </c>
      <c r="L480" s="60"/>
      <c r="M480" s="207" t="s">
        <v>21</v>
      </c>
      <c r="N480" s="208" t="s">
        <v>43</v>
      </c>
      <c r="O480" s="41"/>
      <c r="P480" s="209">
        <f>O480*H480</f>
        <v>0</v>
      </c>
      <c r="Q480" s="209">
        <v>9.7999999999999997E-4</v>
      </c>
      <c r="R480" s="209">
        <f>Q480*H480</f>
        <v>5.8799999999999998E-3</v>
      </c>
      <c r="S480" s="209">
        <v>0</v>
      </c>
      <c r="T480" s="210">
        <f>S480*H480</f>
        <v>0</v>
      </c>
      <c r="AR480" s="23" t="s">
        <v>275</v>
      </c>
      <c r="AT480" s="23" t="s">
        <v>162</v>
      </c>
      <c r="AU480" s="23" t="s">
        <v>82</v>
      </c>
      <c r="AY480" s="23" t="s">
        <v>160</v>
      </c>
      <c r="BE480" s="211">
        <f>IF(N480="základní",J480,0)</f>
        <v>0</v>
      </c>
      <c r="BF480" s="211">
        <f>IF(N480="snížená",J480,0)</f>
        <v>0</v>
      </c>
      <c r="BG480" s="211">
        <f>IF(N480="zákl. přenesená",J480,0)</f>
        <v>0</v>
      </c>
      <c r="BH480" s="211">
        <f>IF(N480="sníž. přenesená",J480,0)</f>
        <v>0</v>
      </c>
      <c r="BI480" s="211">
        <f>IF(N480="nulová",J480,0)</f>
        <v>0</v>
      </c>
      <c r="BJ480" s="23" t="s">
        <v>80</v>
      </c>
      <c r="BK480" s="211">
        <f>ROUND(I480*H480,2)</f>
        <v>0</v>
      </c>
      <c r="BL480" s="23" t="s">
        <v>275</v>
      </c>
      <c r="BM480" s="23" t="s">
        <v>859</v>
      </c>
    </row>
    <row r="481" spans="2:65" s="1" customFormat="1" ht="60">
      <c r="B481" s="40"/>
      <c r="C481" s="62"/>
      <c r="D481" s="212" t="s">
        <v>169</v>
      </c>
      <c r="E481" s="62"/>
      <c r="F481" s="213" t="s">
        <v>849</v>
      </c>
      <c r="G481" s="62"/>
      <c r="H481" s="62"/>
      <c r="I481" s="171"/>
      <c r="J481" s="62"/>
      <c r="K481" s="62"/>
      <c r="L481" s="60"/>
      <c r="M481" s="214"/>
      <c r="N481" s="41"/>
      <c r="O481" s="41"/>
      <c r="P481" s="41"/>
      <c r="Q481" s="41"/>
      <c r="R481" s="41"/>
      <c r="S481" s="41"/>
      <c r="T481" s="77"/>
      <c r="AT481" s="23" t="s">
        <v>169</v>
      </c>
      <c r="AU481" s="23" t="s">
        <v>82</v>
      </c>
    </row>
    <row r="482" spans="2:65" s="13" customFormat="1">
      <c r="B482" s="225"/>
      <c r="C482" s="226"/>
      <c r="D482" s="212" t="s">
        <v>171</v>
      </c>
      <c r="E482" s="227" t="s">
        <v>21</v>
      </c>
      <c r="F482" s="228" t="s">
        <v>860</v>
      </c>
      <c r="G482" s="226"/>
      <c r="H482" s="229">
        <v>6</v>
      </c>
      <c r="I482" s="230"/>
      <c r="J482" s="226"/>
      <c r="K482" s="226"/>
      <c r="L482" s="231"/>
      <c r="M482" s="232"/>
      <c r="N482" s="233"/>
      <c r="O482" s="233"/>
      <c r="P482" s="233"/>
      <c r="Q482" s="233"/>
      <c r="R482" s="233"/>
      <c r="S482" s="233"/>
      <c r="T482" s="234"/>
      <c r="AT482" s="235" t="s">
        <v>171</v>
      </c>
      <c r="AU482" s="235" t="s">
        <v>82</v>
      </c>
      <c r="AV482" s="13" t="s">
        <v>82</v>
      </c>
      <c r="AW482" s="13" t="s">
        <v>35</v>
      </c>
      <c r="AX482" s="13" t="s">
        <v>72</v>
      </c>
      <c r="AY482" s="235" t="s">
        <v>160</v>
      </c>
    </row>
    <row r="483" spans="2:65" s="1" customFormat="1" ht="22.8" customHeight="1">
      <c r="B483" s="40"/>
      <c r="C483" s="200" t="s">
        <v>861</v>
      </c>
      <c r="D483" s="200" t="s">
        <v>162</v>
      </c>
      <c r="E483" s="201" t="s">
        <v>862</v>
      </c>
      <c r="F483" s="202" t="s">
        <v>863</v>
      </c>
      <c r="G483" s="203" t="s">
        <v>252</v>
      </c>
      <c r="H483" s="204">
        <v>82.435000000000002</v>
      </c>
      <c r="I483" s="205"/>
      <c r="J483" s="206">
        <f>ROUND(I483*H483,2)</f>
        <v>0</v>
      </c>
      <c r="K483" s="202" t="s">
        <v>166</v>
      </c>
      <c r="L483" s="60"/>
      <c r="M483" s="207" t="s">
        <v>21</v>
      </c>
      <c r="N483" s="208" t="s">
        <v>43</v>
      </c>
      <c r="O483" s="41"/>
      <c r="P483" s="209">
        <f>O483*H483</f>
        <v>0</v>
      </c>
      <c r="Q483" s="209">
        <v>4.6000000000000001E-4</v>
      </c>
      <c r="R483" s="209">
        <f>Q483*H483</f>
        <v>3.7920100000000005E-2</v>
      </c>
      <c r="S483" s="209">
        <v>0</v>
      </c>
      <c r="T483" s="210">
        <f>S483*H483</f>
        <v>0</v>
      </c>
      <c r="AR483" s="23" t="s">
        <v>275</v>
      </c>
      <c r="AT483" s="23" t="s">
        <v>162</v>
      </c>
      <c r="AU483" s="23" t="s">
        <v>82</v>
      </c>
      <c r="AY483" s="23" t="s">
        <v>160</v>
      </c>
      <c r="BE483" s="211">
        <f>IF(N483="základní",J483,0)</f>
        <v>0</v>
      </c>
      <c r="BF483" s="211">
        <f>IF(N483="snížená",J483,0)</f>
        <v>0</v>
      </c>
      <c r="BG483" s="211">
        <f>IF(N483="zákl. přenesená",J483,0)</f>
        <v>0</v>
      </c>
      <c r="BH483" s="211">
        <f>IF(N483="sníž. přenesená",J483,0)</f>
        <v>0</v>
      </c>
      <c r="BI483" s="211">
        <f>IF(N483="nulová",J483,0)</f>
        <v>0</v>
      </c>
      <c r="BJ483" s="23" t="s">
        <v>80</v>
      </c>
      <c r="BK483" s="211">
        <f>ROUND(I483*H483,2)</f>
        <v>0</v>
      </c>
      <c r="BL483" s="23" t="s">
        <v>275</v>
      </c>
      <c r="BM483" s="23" t="s">
        <v>864</v>
      </c>
    </row>
    <row r="484" spans="2:65" s="13" customFormat="1" ht="24">
      <c r="B484" s="225"/>
      <c r="C484" s="226"/>
      <c r="D484" s="212" t="s">
        <v>171</v>
      </c>
      <c r="E484" s="227" t="s">
        <v>21</v>
      </c>
      <c r="F484" s="228" t="s">
        <v>865</v>
      </c>
      <c r="G484" s="226"/>
      <c r="H484" s="229">
        <v>102.24</v>
      </c>
      <c r="I484" s="230"/>
      <c r="J484" s="226"/>
      <c r="K484" s="226"/>
      <c r="L484" s="231"/>
      <c r="M484" s="232"/>
      <c r="N484" s="233"/>
      <c r="O484" s="233"/>
      <c r="P484" s="233"/>
      <c r="Q484" s="233"/>
      <c r="R484" s="233"/>
      <c r="S484" s="233"/>
      <c r="T484" s="234"/>
      <c r="AT484" s="235" t="s">
        <v>171</v>
      </c>
      <c r="AU484" s="235" t="s">
        <v>82</v>
      </c>
      <c r="AV484" s="13" t="s">
        <v>82</v>
      </c>
      <c r="AW484" s="13" t="s">
        <v>35</v>
      </c>
      <c r="AX484" s="13" t="s">
        <v>72</v>
      </c>
      <c r="AY484" s="235" t="s">
        <v>160</v>
      </c>
    </row>
    <row r="485" spans="2:65" s="13" customFormat="1">
      <c r="B485" s="225"/>
      <c r="C485" s="226"/>
      <c r="D485" s="212" t="s">
        <v>171</v>
      </c>
      <c r="E485" s="227" t="s">
        <v>21</v>
      </c>
      <c r="F485" s="228" t="s">
        <v>866</v>
      </c>
      <c r="G485" s="226"/>
      <c r="H485" s="229">
        <v>-19.805</v>
      </c>
      <c r="I485" s="230"/>
      <c r="J485" s="226"/>
      <c r="K485" s="226"/>
      <c r="L485" s="231"/>
      <c r="M485" s="232"/>
      <c r="N485" s="233"/>
      <c r="O485" s="233"/>
      <c r="P485" s="233"/>
      <c r="Q485" s="233"/>
      <c r="R485" s="233"/>
      <c r="S485" s="233"/>
      <c r="T485" s="234"/>
      <c r="AT485" s="235" t="s">
        <v>171</v>
      </c>
      <c r="AU485" s="235" t="s">
        <v>82</v>
      </c>
      <c r="AV485" s="13" t="s">
        <v>82</v>
      </c>
      <c r="AW485" s="13" t="s">
        <v>35</v>
      </c>
      <c r="AX485" s="13" t="s">
        <v>72</v>
      </c>
      <c r="AY485" s="235" t="s">
        <v>160</v>
      </c>
    </row>
    <row r="486" spans="2:65" s="1" customFormat="1" ht="34.200000000000003" customHeight="1">
      <c r="B486" s="40"/>
      <c r="C486" s="200" t="s">
        <v>867</v>
      </c>
      <c r="D486" s="200" t="s">
        <v>162</v>
      </c>
      <c r="E486" s="201" t="s">
        <v>868</v>
      </c>
      <c r="F486" s="202" t="s">
        <v>869</v>
      </c>
      <c r="G486" s="203" t="s">
        <v>234</v>
      </c>
      <c r="H486" s="204">
        <v>101.89</v>
      </c>
      <c r="I486" s="205"/>
      <c r="J486" s="206">
        <f>ROUND(I486*H486,2)</f>
        <v>0</v>
      </c>
      <c r="K486" s="202" t="s">
        <v>166</v>
      </c>
      <c r="L486" s="60"/>
      <c r="M486" s="207" t="s">
        <v>21</v>
      </c>
      <c r="N486" s="208" t="s">
        <v>43</v>
      </c>
      <c r="O486" s="41"/>
      <c r="P486" s="209">
        <f>O486*H486</f>
        <v>0</v>
      </c>
      <c r="Q486" s="209">
        <v>3.6700000000000001E-3</v>
      </c>
      <c r="R486" s="209">
        <f>Q486*H486</f>
        <v>0.3739363</v>
      </c>
      <c r="S486" s="209">
        <v>0</v>
      </c>
      <c r="T486" s="210">
        <f>S486*H486</f>
        <v>0</v>
      </c>
      <c r="AR486" s="23" t="s">
        <v>275</v>
      </c>
      <c r="AT486" s="23" t="s">
        <v>162</v>
      </c>
      <c r="AU486" s="23" t="s">
        <v>82</v>
      </c>
      <c r="AY486" s="23" t="s">
        <v>160</v>
      </c>
      <c r="BE486" s="211">
        <f>IF(N486="základní",J486,0)</f>
        <v>0</v>
      </c>
      <c r="BF486" s="211">
        <f>IF(N486="snížená",J486,0)</f>
        <v>0</v>
      </c>
      <c r="BG486" s="211">
        <f>IF(N486="zákl. přenesená",J486,0)</f>
        <v>0</v>
      </c>
      <c r="BH486" s="211">
        <f>IF(N486="sníž. přenesená",J486,0)</f>
        <v>0</v>
      </c>
      <c r="BI486" s="211">
        <f>IF(N486="nulová",J486,0)</f>
        <v>0</v>
      </c>
      <c r="BJ486" s="23" t="s">
        <v>80</v>
      </c>
      <c r="BK486" s="211">
        <f>ROUND(I486*H486,2)</f>
        <v>0</v>
      </c>
      <c r="BL486" s="23" t="s">
        <v>275</v>
      </c>
      <c r="BM486" s="23" t="s">
        <v>870</v>
      </c>
    </row>
    <row r="487" spans="2:65" s="13" customFormat="1">
      <c r="B487" s="225"/>
      <c r="C487" s="226"/>
      <c r="D487" s="212" t="s">
        <v>171</v>
      </c>
      <c r="E487" s="227" t="s">
        <v>21</v>
      </c>
      <c r="F487" s="228" t="s">
        <v>871</v>
      </c>
      <c r="G487" s="226"/>
      <c r="H487" s="229">
        <v>101.89</v>
      </c>
      <c r="I487" s="230"/>
      <c r="J487" s="226"/>
      <c r="K487" s="226"/>
      <c r="L487" s="231"/>
      <c r="M487" s="232"/>
      <c r="N487" s="233"/>
      <c r="O487" s="233"/>
      <c r="P487" s="233"/>
      <c r="Q487" s="233"/>
      <c r="R487" s="233"/>
      <c r="S487" s="233"/>
      <c r="T487" s="234"/>
      <c r="AT487" s="235" t="s">
        <v>171</v>
      </c>
      <c r="AU487" s="235" t="s">
        <v>82</v>
      </c>
      <c r="AV487" s="13" t="s">
        <v>82</v>
      </c>
      <c r="AW487" s="13" t="s">
        <v>35</v>
      </c>
      <c r="AX487" s="13" t="s">
        <v>72</v>
      </c>
      <c r="AY487" s="235" t="s">
        <v>160</v>
      </c>
    </row>
    <row r="488" spans="2:65" s="1" customFormat="1" ht="22.8" customHeight="1">
      <c r="B488" s="40"/>
      <c r="C488" s="236" t="s">
        <v>872</v>
      </c>
      <c r="D488" s="236" t="s">
        <v>212</v>
      </c>
      <c r="E488" s="237" t="s">
        <v>873</v>
      </c>
      <c r="F488" s="238" t="s">
        <v>874</v>
      </c>
      <c r="G488" s="239" t="s">
        <v>234</v>
      </c>
      <c r="H488" s="240">
        <v>127.623</v>
      </c>
      <c r="I488" s="241"/>
      <c r="J488" s="242">
        <f>ROUND(I488*H488,2)</f>
        <v>0</v>
      </c>
      <c r="K488" s="238" t="s">
        <v>21</v>
      </c>
      <c r="L488" s="243"/>
      <c r="M488" s="244" t="s">
        <v>21</v>
      </c>
      <c r="N488" s="245" t="s">
        <v>43</v>
      </c>
      <c r="O488" s="41"/>
      <c r="P488" s="209">
        <f>O488*H488</f>
        <v>0</v>
      </c>
      <c r="Q488" s="209">
        <v>1.7999999999999999E-2</v>
      </c>
      <c r="R488" s="209">
        <f>Q488*H488</f>
        <v>2.2972139999999999</v>
      </c>
      <c r="S488" s="209">
        <v>0</v>
      </c>
      <c r="T488" s="210">
        <f>S488*H488</f>
        <v>0</v>
      </c>
      <c r="AR488" s="23" t="s">
        <v>397</v>
      </c>
      <c r="AT488" s="23" t="s">
        <v>212</v>
      </c>
      <c r="AU488" s="23" t="s">
        <v>82</v>
      </c>
      <c r="AY488" s="23" t="s">
        <v>160</v>
      </c>
      <c r="BE488" s="211">
        <f>IF(N488="základní",J488,0)</f>
        <v>0</v>
      </c>
      <c r="BF488" s="211">
        <f>IF(N488="snížená",J488,0)</f>
        <v>0</v>
      </c>
      <c r="BG488" s="211">
        <f>IF(N488="zákl. přenesená",J488,0)</f>
        <v>0</v>
      </c>
      <c r="BH488" s="211">
        <f>IF(N488="sníž. přenesená",J488,0)</f>
        <v>0</v>
      </c>
      <c r="BI488" s="211">
        <f>IF(N488="nulová",J488,0)</f>
        <v>0</v>
      </c>
      <c r="BJ488" s="23" t="s">
        <v>80</v>
      </c>
      <c r="BK488" s="211">
        <f>ROUND(I488*H488,2)</f>
        <v>0</v>
      </c>
      <c r="BL488" s="23" t="s">
        <v>275</v>
      </c>
      <c r="BM488" s="23" t="s">
        <v>875</v>
      </c>
    </row>
    <row r="489" spans="2:65" s="1" customFormat="1" ht="36">
      <c r="B489" s="40"/>
      <c r="C489" s="62"/>
      <c r="D489" s="212" t="s">
        <v>217</v>
      </c>
      <c r="E489" s="62"/>
      <c r="F489" s="213" t="s">
        <v>876</v>
      </c>
      <c r="G489" s="62"/>
      <c r="H489" s="62"/>
      <c r="I489" s="171"/>
      <c r="J489" s="62"/>
      <c r="K489" s="62"/>
      <c r="L489" s="60"/>
      <c r="M489" s="214"/>
      <c r="N489" s="41"/>
      <c r="O489" s="41"/>
      <c r="P489" s="41"/>
      <c r="Q489" s="41"/>
      <c r="R489" s="41"/>
      <c r="S489" s="41"/>
      <c r="T489" s="77"/>
      <c r="AT489" s="23" t="s">
        <v>217</v>
      </c>
      <c r="AU489" s="23" t="s">
        <v>82</v>
      </c>
    </row>
    <row r="490" spans="2:65" s="12" customFormat="1">
      <c r="B490" s="215"/>
      <c r="C490" s="216"/>
      <c r="D490" s="212" t="s">
        <v>171</v>
      </c>
      <c r="E490" s="217" t="s">
        <v>21</v>
      </c>
      <c r="F490" s="218" t="s">
        <v>877</v>
      </c>
      <c r="G490" s="216"/>
      <c r="H490" s="217" t="s">
        <v>21</v>
      </c>
      <c r="I490" s="219"/>
      <c r="J490" s="216"/>
      <c r="K490" s="216"/>
      <c r="L490" s="220"/>
      <c r="M490" s="221"/>
      <c r="N490" s="222"/>
      <c r="O490" s="222"/>
      <c r="P490" s="222"/>
      <c r="Q490" s="222"/>
      <c r="R490" s="222"/>
      <c r="S490" s="222"/>
      <c r="T490" s="223"/>
      <c r="AT490" s="224" t="s">
        <v>171</v>
      </c>
      <c r="AU490" s="224" t="s">
        <v>82</v>
      </c>
      <c r="AV490" s="12" t="s">
        <v>80</v>
      </c>
      <c r="AW490" s="12" t="s">
        <v>35</v>
      </c>
      <c r="AX490" s="12" t="s">
        <v>72</v>
      </c>
      <c r="AY490" s="224" t="s">
        <v>160</v>
      </c>
    </row>
    <row r="491" spans="2:65" s="13" customFormat="1">
      <c r="B491" s="225"/>
      <c r="C491" s="226"/>
      <c r="D491" s="212" t="s">
        <v>171</v>
      </c>
      <c r="E491" s="227" t="s">
        <v>21</v>
      </c>
      <c r="F491" s="228" t="s">
        <v>871</v>
      </c>
      <c r="G491" s="226"/>
      <c r="H491" s="229">
        <v>101.89</v>
      </c>
      <c r="I491" s="230"/>
      <c r="J491" s="226"/>
      <c r="K491" s="226"/>
      <c r="L491" s="231"/>
      <c r="M491" s="232"/>
      <c r="N491" s="233"/>
      <c r="O491" s="233"/>
      <c r="P491" s="233"/>
      <c r="Q491" s="233"/>
      <c r="R491" s="233"/>
      <c r="S491" s="233"/>
      <c r="T491" s="234"/>
      <c r="AT491" s="235" t="s">
        <v>171</v>
      </c>
      <c r="AU491" s="235" t="s">
        <v>82</v>
      </c>
      <c r="AV491" s="13" t="s">
        <v>82</v>
      </c>
      <c r="AW491" s="13" t="s">
        <v>35</v>
      </c>
      <c r="AX491" s="13" t="s">
        <v>72</v>
      </c>
      <c r="AY491" s="235" t="s">
        <v>160</v>
      </c>
    </row>
    <row r="492" spans="2:65" s="12" customFormat="1">
      <c r="B492" s="215"/>
      <c r="C492" s="216"/>
      <c r="D492" s="212" t="s">
        <v>171</v>
      </c>
      <c r="E492" s="217" t="s">
        <v>21</v>
      </c>
      <c r="F492" s="218" t="s">
        <v>878</v>
      </c>
      <c r="G492" s="216"/>
      <c r="H492" s="217" t="s">
        <v>21</v>
      </c>
      <c r="I492" s="219"/>
      <c r="J492" s="216"/>
      <c r="K492" s="216"/>
      <c r="L492" s="220"/>
      <c r="M492" s="221"/>
      <c r="N492" s="222"/>
      <c r="O492" s="222"/>
      <c r="P492" s="222"/>
      <c r="Q492" s="222"/>
      <c r="R492" s="222"/>
      <c r="S492" s="222"/>
      <c r="T492" s="223"/>
      <c r="AT492" s="224" t="s">
        <v>171</v>
      </c>
      <c r="AU492" s="224" t="s">
        <v>82</v>
      </c>
      <c r="AV492" s="12" t="s">
        <v>80</v>
      </c>
      <c r="AW492" s="12" t="s">
        <v>35</v>
      </c>
      <c r="AX492" s="12" t="s">
        <v>72</v>
      </c>
      <c r="AY492" s="224" t="s">
        <v>160</v>
      </c>
    </row>
    <row r="493" spans="2:65" s="13" customFormat="1" ht="24">
      <c r="B493" s="225"/>
      <c r="C493" s="226"/>
      <c r="D493" s="212" t="s">
        <v>171</v>
      </c>
      <c r="E493" s="227" t="s">
        <v>21</v>
      </c>
      <c r="F493" s="228" t="s">
        <v>879</v>
      </c>
      <c r="G493" s="226"/>
      <c r="H493" s="229">
        <v>8.1790000000000003</v>
      </c>
      <c r="I493" s="230"/>
      <c r="J493" s="226"/>
      <c r="K493" s="226"/>
      <c r="L493" s="231"/>
      <c r="M493" s="232"/>
      <c r="N493" s="233"/>
      <c r="O493" s="233"/>
      <c r="P493" s="233"/>
      <c r="Q493" s="233"/>
      <c r="R493" s="233"/>
      <c r="S493" s="233"/>
      <c r="T493" s="234"/>
      <c r="AT493" s="235" t="s">
        <v>171</v>
      </c>
      <c r="AU493" s="235" t="s">
        <v>82</v>
      </c>
      <c r="AV493" s="13" t="s">
        <v>82</v>
      </c>
      <c r="AW493" s="13" t="s">
        <v>35</v>
      </c>
      <c r="AX493" s="13" t="s">
        <v>72</v>
      </c>
      <c r="AY493" s="235" t="s">
        <v>160</v>
      </c>
    </row>
    <row r="494" spans="2:65" s="13" customFormat="1">
      <c r="B494" s="225"/>
      <c r="C494" s="226"/>
      <c r="D494" s="212" t="s">
        <v>171</v>
      </c>
      <c r="E494" s="227" t="s">
        <v>21</v>
      </c>
      <c r="F494" s="228" t="s">
        <v>880</v>
      </c>
      <c r="G494" s="226"/>
      <c r="H494" s="229">
        <v>-1.5840000000000001</v>
      </c>
      <c r="I494" s="230"/>
      <c r="J494" s="226"/>
      <c r="K494" s="226"/>
      <c r="L494" s="231"/>
      <c r="M494" s="232"/>
      <c r="N494" s="233"/>
      <c r="O494" s="233"/>
      <c r="P494" s="233"/>
      <c r="Q494" s="233"/>
      <c r="R494" s="233"/>
      <c r="S494" s="233"/>
      <c r="T494" s="234"/>
      <c r="AT494" s="235" t="s">
        <v>171</v>
      </c>
      <c r="AU494" s="235" t="s">
        <v>82</v>
      </c>
      <c r="AV494" s="13" t="s">
        <v>82</v>
      </c>
      <c r="AW494" s="13" t="s">
        <v>35</v>
      </c>
      <c r="AX494" s="13" t="s">
        <v>72</v>
      </c>
      <c r="AY494" s="235" t="s">
        <v>160</v>
      </c>
    </row>
    <row r="495" spans="2:65" s="12" customFormat="1">
      <c r="B495" s="215"/>
      <c r="C495" s="216"/>
      <c r="D495" s="212" t="s">
        <v>171</v>
      </c>
      <c r="E495" s="217" t="s">
        <v>21</v>
      </c>
      <c r="F495" s="218" t="s">
        <v>881</v>
      </c>
      <c r="G495" s="216"/>
      <c r="H495" s="217" t="s">
        <v>21</v>
      </c>
      <c r="I495" s="219"/>
      <c r="J495" s="216"/>
      <c r="K495" s="216"/>
      <c r="L495" s="220"/>
      <c r="M495" s="221"/>
      <c r="N495" s="222"/>
      <c r="O495" s="222"/>
      <c r="P495" s="222"/>
      <c r="Q495" s="222"/>
      <c r="R495" s="222"/>
      <c r="S495" s="222"/>
      <c r="T495" s="223"/>
      <c r="AT495" s="224" t="s">
        <v>171</v>
      </c>
      <c r="AU495" s="224" t="s">
        <v>82</v>
      </c>
      <c r="AV495" s="12" t="s">
        <v>80</v>
      </c>
      <c r="AW495" s="12" t="s">
        <v>35</v>
      </c>
      <c r="AX495" s="12" t="s">
        <v>72</v>
      </c>
      <c r="AY495" s="224" t="s">
        <v>160</v>
      </c>
    </row>
    <row r="496" spans="2:65" s="13" customFormat="1">
      <c r="B496" s="225"/>
      <c r="C496" s="226"/>
      <c r="D496" s="212" t="s">
        <v>171</v>
      </c>
      <c r="E496" s="227" t="s">
        <v>21</v>
      </c>
      <c r="F496" s="228" t="s">
        <v>882</v>
      </c>
      <c r="G496" s="226"/>
      <c r="H496" s="229">
        <v>3.1019999999999999</v>
      </c>
      <c r="I496" s="230"/>
      <c r="J496" s="226"/>
      <c r="K496" s="226"/>
      <c r="L496" s="231"/>
      <c r="M496" s="232"/>
      <c r="N496" s="233"/>
      <c r="O496" s="233"/>
      <c r="P496" s="233"/>
      <c r="Q496" s="233"/>
      <c r="R496" s="233"/>
      <c r="S496" s="233"/>
      <c r="T496" s="234"/>
      <c r="AT496" s="235" t="s">
        <v>171</v>
      </c>
      <c r="AU496" s="235" t="s">
        <v>82</v>
      </c>
      <c r="AV496" s="13" t="s">
        <v>82</v>
      </c>
      <c r="AW496" s="13" t="s">
        <v>35</v>
      </c>
      <c r="AX496" s="13" t="s">
        <v>72</v>
      </c>
      <c r="AY496" s="235" t="s">
        <v>160</v>
      </c>
    </row>
    <row r="497" spans="2:65" s="13" customFormat="1">
      <c r="B497" s="225"/>
      <c r="C497" s="226"/>
      <c r="D497" s="212" t="s">
        <v>171</v>
      </c>
      <c r="E497" s="227" t="s">
        <v>21</v>
      </c>
      <c r="F497" s="228" t="s">
        <v>883</v>
      </c>
      <c r="G497" s="226"/>
      <c r="H497" s="229">
        <v>1</v>
      </c>
      <c r="I497" s="230"/>
      <c r="J497" s="226"/>
      <c r="K497" s="226"/>
      <c r="L497" s="231"/>
      <c r="M497" s="232"/>
      <c r="N497" s="233"/>
      <c r="O497" s="233"/>
      <c r="P497" s="233"/>
      <c r="Q497" s="233"/>
      <c r="R497" s="233"/>
      <c r="S497" s="233"/>
      <c r="T497" s="234"/>
      <c r="AT497" s="235" t="s">
        <v>171</v>
      </c>
      <c r="AU497" s="235" t="s">
        <v>82</v>
      </c>
      <c r="AV497" s="13" t="s">
        <v>82</v>
      </c>
      <c r="AW497" s="13" t="s">
        <v>35</v>
      </c>
      <c r="AX497" s="13" t="s">
        <v>72</v>
      </c>
      <c r="AY497" s="235" t="s">
        <v>160</v>
      </c>
    </row>
    <row r="498" spans="2:65" s="13" customFormat="1">
      <c r="B498" s="225"/>
      <c r="C498" s="226"/>
      <c r="D498" s="212" t="s">
        <v>171</v>
      </c>
      <c r="E498" s="227" t="s">
        <v>21</v>
      </c>
      <c r="F498" s="228" t="s">
        <v>884</v>
      </c>
      <c r="G498" s="226"/>
      <c r="H498" s="229">
        <v>2.234</v>
      </c>
      <c r="I498" s="230"/>
      <c r="J498" s="226"/>
      <c r="K498" s="226"/>
      <c r="L498" s="231"/>
      <c r="M498" s="232"/>
      <c r="N498" s="233"/>
      <c r="O498" s="233"/>
      <c r="P498" s="233"/>
      <c r="Q498" s="233"/>
      <c r="R498" s="233"/>
      <c r="S498" s="233"/>
      <c r="T498" s="234"/>
      <c r="AT498" s="235" t="s">
        <v>171</v>
      </c>
      <c r="AU498" s="235" t="s">
        <v>82</v>
      </c>
      <c r="AV498" s="13" t="s">
        <v>82</v>
      </c>
      <c r="AW498" s="13" t="s">
        <v>35</v>
      </c>
      <c r="AX498" s="13" t="s">
        <v>72</v>
      </c>
      <c r="AY498" s="235" t="s">
        <v>160</v>
      </c>
    </row>
    <row r="499" spans="2:65" s="13" customFormat="1">
      <c r="B499" s="225"/>
      <c r="C499" s="226"/>
      <c r="D499" s="212" t="s">
        <v>171</v>
      </c>
      <c r="E499" s="227" t="s">
        <v>21</v>
      </c>
      <c r="F499" s="228" t="s">
        <v>885</v>
      </c>
      <c r="G499" s="226"/>
      <c r="H499" s="229">
        <v>1.2</v>
      </c>
      <c r="I499" s="230"/>
      <c r="J499" s="226"/>
      <c r="K499" s="226"/>
      <c r="L499" s="231"/>
      <c r="M499" s="232"/>
      <c r="N499" s="233"/>
      <c r="O499" s="233"/>
      <c r="P499" s="233"/>
      <c r="Q499" s="233"/>
      <c r="R499" s="233"/>
      <c r="S499" s="233"/>
      <c r="T499" s="234"/>
      <c r="AT499" s="235" t="s">
        <v>171</v>
      </c>
      <c r="AU499" s="235" t="s">
        <v>82</v>
      </c>
      <c r="AV499" s="13" t="s">
        <v>82</v>
      </c>
      <c r="AW499" s="13" t="s">
        <v>35</v>
      </c>
      <c r="AX499" s="13" t="s">
        <v>72</v>
      </c>
      <c r="AY499" s="235" t="s">
        <v>160</v>
      </c>
    </row>
    <row r="500" spans="2:65" s="13" customFormat="1">
      <c r="B500" s="225"/>
      <c r="C500" s="226"/>
      <c r="D500" s="212" t="s">
        <v>171</v>
      </c>
      <c r="E500" s="226"/>
      <c r="F500" s="228" t="s">
        <v>886</v>
      </c>
      <c r="G500" s="226"/>
      <c r="H500" s="229">
        <v>127.623</v>
      </c>
      <c r="I500" s="230"/>
      <c r="J500" s="226"/>
      <c r="K500" s="226"/>
      <c r="L500" s="231"/>
      <c r="M500" s="232"/>
      <c r="N500" s="233"/>
      <c r="O500" s="233"/>
      <c r="P500" s="233"/>
      <c r="Q500" s="233"/>
      <c r="R500" s="233"/>
      <c r="S500" s="233"/>
      <c r="T500" s="234"/>
      <c r="AT500" s="235" t="s">
        <v>171</v>
      </c>
      <c r="AU500" s="235" t="s">
        <v>82</v>
      </c>
      <c r="AV500" s="13" t="s">
        <v>82</v>
      </c>
      <c r="AW500" s="13" t="s">
        <v>6</v>
      </c>
      <c r="AX500" s="13" t="s">
        <v>80</v>
      </c>
      <c r="AY500" s="235" t="s">
        <v>160</v>
      </c>
    </row>
    <row r="501" spans="2:65" s="1" customFormat="1" ht="14.4" customHeight="1">
      <c r="B501" s="40"/>
      <c r="C501" s="200" t="s">
        <v>887</v>
      </c>
      <c r="D501" s="200" t="s">
        <v>162</v>
      </c>
      <c r="E501" s="201" t="s">
        <v>888</v>
      </c>
      <c r="F501" s="202" t="s">
        <v>889</v>
      </c>
      <c r="G501" s="203" t="s">
        <v>252</v>
      </c>
      <c r="H501" s="204">
        <v>31.58</v>
      </c>
      <c r="I501" s="205"/>
      <c r="J501" s="206">
        <f>ROUND(I501*H501,2)</f>
        <v>0</v>
      </c>
      <c r="K501" s="202" t="s">
        <v>166</v>
      </c>
      <c r="L501" s="60"/>
      <c r="M501" s="207" t="s">
        <v>21</v>
      </c>
      <c r="N501" s="208" t="s">
        <v>43</v>
      </c>
      <c r="O501" s="41"/>
      <c r="P501" s="209">
        <f>O501*H501</f>
        <v>0</v>
      </c>
      <c r="Q501" s="209">
        <v>3.0000000000000001E-5</v>
      </c>
      <c r="R501" s="209">
        <f>Q501*H501</f>
        <v>9.4739999999999993E-4</v>
      </c>
      <c r="S501" s="209">
        <v>0</v>
      </c>
      <c r="T501" s="210">
        <f>S501*H501</f>
        <v>0</v>
      </c>
      <c r="AR501" s="23" t="s">
        <v>275</v>
      </c>
      <c r="AT501" s="23" t="s">
        <v>162</v>
      </c>
      <c r="AU501" s="23" t="s">
        <v>82</v>
      </c>
      <c r="AY501" s="23" t="s">
        <v>160</v>
      </c>
      <c r="BE501" s="211">
        <f>IF(N501="základní",J501,0)</f>
        <v>0</v>
      </c>
      <c r="BF501" s="211">
        <f>IF(N501="snížená",J501,0)</f>
        <v>0</v>
      </c>
      <c r="BG501" s="211">
        <f>IF(N501="zákl. přenesená",J501,0)</f>
        <v>0</v>
      </c>
      <c r="BH501" s="211">
        <f>IF(N501="sníž. přenesená",J501,0)</f>
        <v>0</v>
      </c>
      <c r="BI501" s="211">
        <f>IF(N501="nulová",J501,0)</f>
        <v>0</v>
      </c>
      <c r="BJ501" s="23" t="s">
        <v>80</v>
      </c>
      <c r="BK501" s="211">
        <f>ROUND(I501*H501,2)</f>
        <v>0</v>
      </c>
      <c r="BL501" s="23" t="s">
        <v>275</v>
      </c>
      <c r="BM501" s="23" t="s">
        <v>890</v>
      </c>
    </row>
    <row r="502" spans="2:65" s="1" customFormat="1" ht="48">
      <c r="B502" s="40"/>
      <c r="C502" s="62"/>
      <c r="D502" s="212" t="s">
        <v>169</v>
      </c>
      <c r="E502" s="62"/>
      <c r="F502" s="213" t="s">
        <v>891</v>
      </c>
      <c r="G502" s="62"/>
      <c r="H502" s="62"/>
      <c r="I502" s="171"/>
      <c r="J502" s="62"/>
      <c r="K502" s="62"/>
      <c r="L502" s="60"/>
      <c r="M502" s="214"/>
      <c r="N502" s="41"/>
      <c r="O502" s="41"/>
      <c r="P502" s="41"/>
      <c r="Q502" s="41"/>
      <c r="R502" s="41"/>
      <c r="S502" s="41"/>
      <c r="T502" s="77"/>
      <c r="AT502" s="23" t="s">
        <v>169</v>
      </c>
      <c r="AU502" s="23" t="s">
        <v>82</v>
      </c>
    </row>
    <row r="503" spans="2:65" s="13" customFormat="1">
      <c r="B503" s="225"/>
      <c r="C503" s="226"/>
      <c r="D503" s="212" t="s">
        <v>171</v>
      </c>
      <c r="E503" s="227" t="s">
        <v>21</v>
      </c>
      <c r="F503" s="228" t="s">
        <v>892</v>
      </c>
      <c r="G503" s="226"/>
      <c r="H503" s="229">
        <v>15.38</v>
      </c>
      <c r="I503" s="230"/>
      <c r="J503" s="226"/>
      <c r="K503" s="226"/>
      <c r="L503" s="231"/>
      <c r="M503" s="232"/>
      <c r="N503" s="233"/>
      <c r="O503" s="233"/>
      <c r="P503" s="233"/>
      <c r="Q503" s="233"/>
      <c r="R503" s="233"/>
      <c r="S503" s="233"/>
      <c r="T503" s="234"/>
      <c r="AT503" s="235" t="s">
        <v>171</v>
      </c>
      <c r="AU503" s="235" t="s">
        <v>82</v>
      </c>
      <c r="AV503" s="13" t="s">
        <v>82</v>
      </c>
      <c r="AW503" s="13" t="s">
        <v>35</v>
      </c>
      <c r="AX503" s="13" t="s">
        <v>72</v>
      </c>
      <c r="AY503" s="235" t="s">
        <v>160</v>
      </c>
    </row>
    <row r="504" spans="2:65" s="13" customFormat="1">
      <c r="B504" s="225"/>
      <c r="C504" s="226"/>
      <c r="D504" s="212" t="s">
        <v>171</v>
      </c>
      <c r="E504" s="227" t="s">
        <v>21</v>
      </c>
      <c r="F504" s="228" t="s">
        <v>893</v>
      </c>
      <c r="G504" s="226"/>
      <c r="H504" s="229">
        <v>7.11</v>
      </c>
      <c r="I504" s="230"/>
      <c r="J504" s="226"/>
      <c r="K504" s="226"/>
      <c r="L504" s="231"/>
      <c r="M504" s="232"/>
      <c r="N504" s="233"/>
      <c r="O504" s="233"/>
      <c r="P504" s="233"/>
      <c r="Q504" s="233"/>
      <c r="R504" s="233"/>
      <c r="S504" s="233"/>
      <c r="T504" s="234"/>
      <c r="AT504" s="235" t="s">
        <v>171</v>
      </c>
      <c r="AU504" s="235" t="s">
        <v>82</v>
      </c>
      <c r="AV504" s="13" t="s">
        <v>82</v>
      </c>
      <c r="AW504" s="13" t="s">
        <v>35</v>
      </c>
      <c r="AX504" s="13" t="s">
        <v>72</v>
      </c>
      <c r="AY504" s="235" t="s">
        <v>160</v>
      </c>
    </row>
    <row r="505" spans="2:65" s="13" customFormat="1">
      <c r="B505" s="225"/>
      <c r="C505" s="226"/>
      <c r="D505" s="212" t="s">
        <v>171</v>
      </c>
      <c r="E505" s="227" t="s">
        <v>21</v>
      </c>
      <c r="F505" s="228" t="s">
        <v>894</v>
      </c>
      <c r="G505" s="226"/>
      <c r="H505" s="229">
        <v>9.09</v>
      </c>
      <c r="I505" s="230"/>
      <c r="J505" s="226"/>
      <c r="K505" s="226"/>
      <c r="L505" s="231"/>
      <c r="M505" s="232"/>
      <c r="N505" s="233"/>
      <c r="O505" s="233"/>
      <c r="P505" s="233"/>
      <c r="Q505" s="233"/>
      <c r="R505" s="233"/>
      <c r="S505" s="233"/>
      <c r="T505" s="234"/>
      <c r="AT505" s="235" t="s">
        <v>171</v>
      </c>
      <c r="AU505" s="235" t="s">
        <v>82</v>
      </c>
      <c r="AV505" s="13" t="s">
        <v>82</v>
      </c>
      <c r="AW505" s="13" t="s">
        <v>35</v>
      </c>
      <c r="AX505" s="13" t="s">
        <v>72</v>
      </c>
      <c r="AY505" s="235" t="s">
        <v>160</v>
      </c>
    </row>
    <row r="506" spans="2:65" s="1" customFormat="1" ht="22.8" customHeight="1">
      <c r="B506" s="40"/>
      <c r="C506" s="200" t="s">
        <v>895</v>
      </c>
      <c r="D506" s="200" t="s">
        <v>162</v>
      </c>
      <c r="E506" s="201" t="s">
        <v>896</v>
      </c>
      <c r="F506" s="202" t="s">
        <v>897</v>
      </c>
      <c r="G506" s="203" t="s">
        <v>252</v>
      </c>
      <c r="H506" s="204">
        <v>15.38</v>
      </c>
      <c r="I506" s="205"/>
      <c r="J506" s="206">
        <f>ROUND(I506*H506,2)</f>
        <v>0</v>
      </c>
      <c r="K506" s="202" t="s">
        <v>166</v>
      </c>
      <c r="L506" s="60"/>
      <c r="M506" s="207" t="s">
        <v>21</v>
      </c>
      <c r="N506" s="208" t="s">
        <v>43</v>
      </c>
      <c r="O506" s="41"/>
      <c r="P506" s="209">
        <f>O506*H506</f>
        <v>0</v>
      </c>
      <c r="Q506" s="209">
        <v>0</v>
      </c>
      <c r="R506" s="209">
        <f>Q506*H506</f>
        <v>0</v>
      </c>
      <c r="S506" s="209">
        <v>0</v>
      </c>
      <c r="T506" s="210">
        <f>S506*H506</f>
        <v>0</v>
      </c>
      <c r="AR506" s="23" t="s">
        <v>275</v>
      </c>
      <c r="AT506" s="23" t="s">
        <v>162</v>
      </c>
      <c r="AU506" s="23" t="s">
        <v>82</v>
      </c>
      <c r="AY506" s="23" t="s">
        <v>160</v>
      </c>
      <c r="BE506" s="211">
        <f>IF(N506="základní",J506,0)</f>
        <v>0</v>
      </c>
      <c r="BF506" s="211">
        <f>IF(N506="snížená",J506,0)</f>
        <v>0</v>
      </c>
      <c r="BG506" s="211">
        <f>IF(N506="zákl. přenesená",J506,0)</f>
        <v>0</v>
      </c>
      <c r="BH506" s="211">
        <f>IF(N506="sníž. přenesená",J506,0)</f>
        <v>0</v>
      </c>
      <c r="BI506" s="211">
        <f>IF(N506="nulová",J506,0)</f>
        <v>0</v>
      </c>
      <c r="BJ506" s="23" t="s">
        <v>80</v>
      </c>
      <c r="BK506" s="211">
        <f>ROUND(I506*H506,2)</f>
        <v>0</v>
      </c>
      <c r="BL506" s="23" t="s">
        <v>275</v>
      </c>
      <c r="BM506" s="23" t="s">
        <v>898</v>
      </c>
    </row>
    <row r="507" spans="2:65" s="1" customFormat="1" ht="48">
      <c r="B507" s="40"/>
      <c r="C507" s="62"/>
      <c r="D507" s="212" t="s">
        <v>169</v>
      </c>
      <c r="E507" s="62"/>
      <c r="F507" s="213" t="s">
        <v>891</v>
      </c>
      <c r="G507" s="62"/>
      <c r="H507" s="62"/>
      <c r="I507" s="171"/>
      <c r="J507" s="62"/>
      <c r="K507" s="62"/>
      <c r="L507" s="60"/>
      <c r="M507" s="214"/>
      <c r="N507" s="41"/>
      <c r="O507" s="41"/>
      <c r="P507" s="41"/>
      <c r="Q507" s="41"/>
      <c r="R507" s="41"/>
      <c r="S507" s="41"/>
      <c r="T507" s="77"/>
      <c r="AT507" s="23" t="s">
        <v>169</v>
      </c>
      <c r="AU507" s="23" t="s">
        <v>82</v>
      </c>
    </row>
    <row r="508" spans="2:65" s="13" customFormat="1">
      <c r="B508" s="225"/>
      <c r="C508" s="226"/>
      <c r="D508" s="212" t="s">
        <v>171</v>
      </c>
      <c r="E508" s="227" t="s">
        <v>21</v>
      </c>
      <c r="F508" s="228" t="s">
        <v>892</v>
      </c>
      <c r="G508" s="226"/>
      <c r="H508" s="229">
        <v>15.38</v>
      </c>
      <c r="I508" s="230"/>
      <c r="J508" s="226"/>
      <c r="K508" s="226"/>
      <c r="L508" s="231"/>
      <c r="M508" s="232"/>
      <c r="N508" s="233"/>
      <c r="O508" s="233"/>
      <c r="P508" s="233"/>
      <c r="Q508" s="233"/>
      <c r="R508" s="233"/>
      <c r="S508" s="233"/>
      <c r="T508" s="234"/>
      <c r="AT508" s="235" t="s">
        <v>171</v>
      </c>
      <c r="AU508" s="235" t="s">
        <v>82</v>
      </c>
      <c r="AV508" s="13" t="s">
        <v>82</v>
      </c>
      <c r="AW508" s="13" t="s">
        <v>35</v>
      </c>
      <c r="AX508" s="13" t="s">
        <v>72</v>
      </c>
      <c r="AY508" s="235" t="s">
        <v>160</v>
      </c>
    </row>
    <row r="509" spans="2:65" s="1" customFormat="1" ht="22.8" customHeight="1">
      <c r="B509" s="40"/>
      <c r="C509" s="236" t="s">
        <v>899</v>
      </c>
      <c r="D509" s="236" t="s">
        <v>212</v>
      </c>
      <c r="E509" s="237" t="s">
        <v>900</v>
      </c>
      <c r="F509" s="238" t="s">
        <v>901</v>
      </c>
      <c r="G509" s="239" t="s">
        <v>252</v>
      </c>
      <c r="H509" s="240">
        <v>16.917999999999999</v>
      </c>
      <c r="I509" s="241"/>
      <c r="J509" s="242">
        <f>ROUND(I509*H509,2)</f>
        <v>0</v>
      </c>
      <c r="K509" s="238" t="s">
        <v>166</v>
      </c>
      <c r="L509" s="243"/>
      <c r="M509" s="244" t="s">
        <v>21</v>
      </c>
      <c r="N509" s="245" t="s">
        <v>43</v>
      </c>
      <c r="O509" s="41"/>
      <c r="P509" s="209">
        <f>O509*H509</f>
        <v>0</v>
      </c>
      <c r="Q509" s="209">
        <v>2.9999999999999997E-4</v>
      </c>
      <c r="R509" s="209">
        <f>Q509*H509</f>
        <v>5.075399999999999E-3</v>
      </c>
      <c r="S509" s="209">
        <v>0</v>
      </c>
      <c r="T509" s="210">
        <f>S509*H509</f>
        <v>0</v>
      </c>
      <c r="AR509" s="23" t="s">
        <v>397</v>
      </c>
      <c r="AT509" s="23" t="s">
        <v>212</v>
      </c>
      <c r="AU509" s="23" t="s">
        <v>82</v>
      </c>
      <c r="AY509" s="23" t="s">
        <v>160</v>
      </c>
      <c r="BE509" s="211">
        <f>IF(N509="základní",J509,0)</f>
        <v>0</v>
      </c>
      <c r="BF509" s="211">
        <f>IF(N509="snížená",J509,0)</f>
        <v>0</v>
      </c>
      <c r="BG509" s="211">
        <f>IF(N509="zákl. přenesená",J509,0)</f>
        <v>0</v>
      </c>
      <c r="BH509" s="211">
        <f>IF(N509="sníž. přenesená",J509,0)</f>
        <v>0</v>
      </c>
      <c r="BI509" s="211">
        <f>IF(N509="nulová",J509,0)</f>
        <v>0</v>
      </c>
      <c r="BJ509" s="23" t="s">
        <v>80</v>
      </c>
      <c r="BK509" s="211">
        <f>ROUND(I509*H509,2)</f>
        <v>0</v>
      </c>
      <c r="BL509" s="23" t="s">
        <v>275</v>
      </c>
      <c r="BM509" s="23" t="s">
        <v>902</v>
      </c>
    </row>
    <row r="510" spans="2:65" s="13" customFormat="1">
      <c r="B510" s="225"/>
      <c r="C510" s="226"/>
      <c r="D510" s="212" t="s">
        <v>171</v>
      </c>
      <c r="E510" s="226"/>
      <c r="F510" s="228" t="s">
        <v>903</v>
      </c>
      <c r="G510" s="226"/>
      <c r="H510" s="229">
        <v>16.917999999999999</v>
      </c>
      <c r="I510" s="230"/>
      <c r="J510" s="226"/>
      <c r="K510" s="226"/>
      <c r="L510" s="231"/>
      <c r="M510" s="232"/>
      <c r="N510" s="233"/>
      <c r="O510" s="233"/>
      <c r="P510" s="233"/>
      <c r="Q510" s="233"/>
      <c r="R510" s="233"/>
      <c r="S510" s="233"/>
      <c r="T510" s="234"/>
      <c r="AT510" s="235" t="s">
        <v>171</v>
      </c>
      <c r="AU510" s="235" t="s">
        <v>82</v>
      </c>
      <c r="AV510" s="13" t="s">
        <v>82</v>
      </c>
      <c r="AW510" s="13" t="s">
        <v>6</v>
      </c>
      <c r="AX510" s="13" t="s">
        <v>80</v>
      </c>
      <c r="AY510" s="235" t="s">
        <v>160</v>
      </c>
    </row>
    <row r="511" spans="2:65" s="1" customFormat="1" ht="22.8" customHeight="1">
      <c r="B511" s="40"/>
      <c r="C511" s="200" t="s">
        <v>904</v>
      </c>
      <c r="D511" s="200" t="s">
        <v>162</v>
      </c>
      <c r="E511" s="201" t="s">
        <v>905</v>
      </c>
      <c r="F511" s="202" t="s">
        <v>906</v>
      </c>
      <c r="G511" s="203" t="s">
        <v>252</v>
      </c>
      <c r="H511" s="204">
        <v>20.89</v>
      </c>
      <c r="I511" s="205"/>
      <c r="J511" s="206">
        <f>ROUND(I511*H511,2)</f>
        <v>0</v>
      </c>
      <c r="K511" s="202" t="s">
        <v>166</v>
      </c>
      <c r="L511" s="60"/>
      <c r="M511" s="207" t="s">
        <v>21</v>
      </c>
      <c r="N511" s="208" t="s">
        <v>43</v>
      </c>
      <c r="O511" s="41"/>
      <c r="P511" s="209">
        <f>O511*H511</f>
        <v>0</v>
      </c>
      <c r="Q511" s="209">
        <v>3.4000000000000002E-4</v>
      </c>
      <c r="R511" s="209">
        <f>Q511*H511</f>
        <v>7.1026000000000006E-3</v>
      </c>
      <c r="S511" s="209">
        <v>0</v>
      </c>
      <c r="T511" s="210">
        <f>S511*H511</f>
        <v>0</v>
      </c>
      <c r="AR511" s="23" t="s">
        <v>275</v>
      </c>
      <c r="AT511" s="23" t="s">
        <v>162</v>
      </c>
      <c r="AU511" s="23" t="s">
        <v>82</v>
      </c>
      <c r="AY511" s="23" t="s">
        <v>160</v>
      </c>
      <c r="BE511" s="211">
        <f>IF(N511="základní",J511,0)</f>
        <v>0</v>
      </c>
      <c r="BF511" s="211">
        <f>IF(N511="snížená",J511,0)</f>
        <v>0</v>
      </c>
      <c r="BG511" s="211">
        <f>IF(N511="zákl. přenesená",J511,0)</f>
        <v>0</v>
      </c>
      <c r="BH511" s="211">
        <f>IF(N511="sníž. přenesená",J511,0)</f>
        <v>0</v>
      </c>
      <c r="BI511" s="211">
        <f>IF(N511="nulová",J511,0)</f>
        <v>0</v>
      </c>
      <c r="BJ511" s="23" t="s">
        <v>80</v>
      </c>
      <c r="BK511" s="211">
        <f>ROUND(I511*H511,2)</f>
        <v>0</v>
      </c>
      <c r="BL511" s="23" t="s">
        <v>275</v>
      </c>
      <c r="BM511" s="23" t="s">
        <v>907</v>
      </c>
    </row>
    <row r="512" spans="2:65" s="1" customFormat="1" ht="48">
      <c r="B512" s="40"/>
      <c r="C512" s="62"/>
      <c r="D512" s="212" t="s">
        <v>169</v>
      </c>
      <c r="E512" s="62"/>
      <c r="F512" s="213" t="s">
        <v>891</v>
      </c>
      <c r="G512" s="62"/>
      <c r="H512" s="62"/>
      <c r="I512" s="171"/>
      <c r="J512" s="62"/>
      <c r="K512" s="62"/>
      <c r="L512" s="60"/>
      <c r="M512" s="214"/>
      <c r="N512" s="41"/>
      <c r="O512" s="41"/>
      <c r="P512" s="41"/>
      <c r="Q512" s="41"/>
      <c r="R512" s="41"/>
      <c r="S512" s="41"/>
      <c r="T512" s="77"/>
      <c r="AT512" s="23" t="s">
        <v>169</v>
      </c>
      <c r="AU512" s="23" t="s">
        <v>82</v>
      </c>
    </row>
    <row r="513" spans="2:65" s="13" customFormat="1">
      <c r="B513" s="225"/>
      <c r="C513" s="226"/>
      <c r="D513" s="212" t="s">
        <v>171</v>
      </c>
      <c r="E513" s="227" t="s">
        <v>21</v>
      </c>
      <c r="F513" s="228" t="s">
        <v>855</v>
      </c>
      <c r="G513" s="226"/>
      <c r="H513" s="229">
        <v>14.89</v>
      </c>
      <c r="I513" s="230"/>
      <c r="J513" s="226"/>
      <c r="K513" s="226"/>
      <c r="L513" s="231"/>
      <c r="M513" s="232"/>
      <c r="N513" s="233"/>
      <c r="O513" s="233"/>
      <c r="P513" s="233"/>
      <c r="Q513" s="233"/>
      <c r="R513" s="233"/>
      <c r="S513" s="233"/>
      <c r="T513" s="234"/>
      <c r="AT513" s="235" t="s">
        <v>171</v>
      </c>
      <c r="AU513" s="235" t="s">
        <v>82</v>
      </c>
      <c r="AV513" s="13" t="s">
        <v>82</v>
      </c>
      <c r="AW513" s="13" t="s">
        <v>35</v>
      </c>
      <c r="AX513" s="13" t="s">
        <v>72</v>
      </c>
      <c r="AY513" s="235" t="s">
        <v>160</v>
      </c>
    </row>
    <row r="514" spans="2:65" s="13" customFormat="1">
      <c r="B514" s="225"/>
      <c r="C514" s="226"/>
      <c r="D514" s="212" t="s">
        <v>171</v>
      </c>
      <c r="E514" s="227" t="s">
        <v>21</v>
      </c>
      <c r="F514" s="228" t="s">
        <v>860</v>
      </c>
      <c r="G514" s="226"/>
      <c r="H514" s="229">
        <v>6</v>
      </c>
      <c r="I514" s="230"/>
      <c r="J514" s="226"/>
      <c r="K514" s="226"/>
      <c r="L514" s="231"/>
      <c r="M514" s="232"/>
      <c r="N514" s="233"/>
      <c r="O514" s="233"/>
      <c r="P514" s="233"/>
      <c r="Q514" s="233"/>
      <c r="R514" s="233"/>
      <c r="S514" s="233"/>
      <c r="T514" s="234"/>
      <c r="AT514" s="235" t="s">
        <v>171</v>
      </c>
      <c r="AU514" s="235" t="s">
        <v>82</v>
      </c>
      <c r="AV514" s="13" t="s">
        <v>82</v>
      </c>
      <c r="AW514" s="13" t="s">
        <v>35</v>
      </c>
      <c r="AX514" s="13" t="s">
        <v>72</v>
      </c>
      <c r="AY514" s="235" t="s">
        <v>160</v>
      </c>
    </row>
    <row r="515" spans="2:65" s="1" customFormat="1" ht="22.8" customHeight="1">
      <c r="B515" s="40"/>
      <c r="C515" s="236" t="s">
        <v>908</v>
      </c>
      <c r="D515" s="236" t="s">
        <v>212</v>
      </c>
      <c r="E515" s="237" t="s">
        <v>909</v>
      </c>
      <c r="F515" s="238" t="s">
        <v>910</v>
      </c>
      <c r="G515" s="239" t="s">
        <v>252</v>
      </c>
      <c r="H515" s="240">
        <v>22.978999999999999</v>
      </c>
      <c r="I515" s="241"/>
      <c r="J515" s="242">
        <f>ROUND(I515*H515,2)</f>
        <v>0</v>
      </c>
      <c r="K515" s="238" t="s">
        <v>166</v>
      </c>
      <c r="L515" s="243"/>
      <c r="M515" s="244" t="s">
        <v>21</v>
      </c>
      <c r="N515" s="245" t="s">
        <v>43</v>
      </c>
      <c r="O515" s="41"/>
      <c r="P515" s="209">
        <f>O515*H515</f>
        <v>0</v>
      </c>
      <c r="Q515" s="209">
        <v>3.0000000000000001E-5</v>
      </c>
      <c r="R515" s="209">
        <f>Q515*H515</f>
        <v>6.8937000000000002E-4</v>
      </c>
      <c r="S515" s="209">
        <v>0</v>
      </c>
      <c r="T515" s="210">
        <f>S515*H515</f>
        <v>0</v>
      </c>
      <c r="AR515" s="23" t="s">
        <v>397</v>
      </c>
      <c r="AT515" s="23" t="s">
        <v>212</v>
      </c>
      <c r="AU515" s="23" t="s">
        <v>82</v>
      </c>
      <c r="AY515" s="23" t="s">
        <v>160</v>
      </c>
      <c r="BE515" s="211">
        <f>IF(N515="základní",J515,0)</f>
        <v>0</v>
      </c>
      <c r="BF515" s="211">
        <f>IF(N515="snížená",J515,0)</f>
        <v>0</v>
      </c>
      <c r="BG515" s="211">
        <f>IF(N515="zákl. přenesená",J515,0)</f>
        <v>0</v>
      </c>
      <c r="BH515" s="211">
        <f>IF(N515="sníž. přenesená",J515,0)</f>
        <v>0</v>
      </c>
      <c r="BI515" s="211">
        <f>IF(N515="nulová",J515,0)</f>
        <v>0</v>
      </c>
      <c r="BJ515" s="23" t="s">
        <v>80</v>
      </c>
      <c r="BK515" s="211">
        <f>ROUND(I515*H515,2)</f>
        <v>0</v>
      </c>
      <c r="BL515" s="23" t="s">
        <v>275</v>
      </c>
      <c r="BM515" s="23" t="s">
        <v>911</v>
      </c>
    </row>
    <row r="516" spans="2:65" s="13" customFormat="1">
      <c r="B516" s="225"/>
      <c r="C516" s="226"/>
      <c r="D516" s="212" t="s">
        <v>171</v>
      </c>
      <c r="E516" s="226"/>
      <c r="F516" s="228" t="s">
        <v>912</v>
      </c>
      <c r="G516" s="226"/>
      <c r="H516" s="229">
        <v>22.978999999999999</v>
      </c>
      <c r="I516" s="230"/>
      <c r="J516" s="226"/>
      <c r="K516" s="226"/>
      <c r="L516" s="231"/>
      <c r="M516" s="232"/>
      <c r="N516" s="233"/>
      <c r="O516" s="233"/>
      <c r="P516" s="233"/>
      <c r="Q516" s="233"/>
      <c r="R516" s="233"/>
      <c r="S516" s="233"/>
      <c r="T516" s="234"/>
      <c r="AT516" s="235" t="s">
        <v>171</v>
      </c>
      <c r="AU516" s="235" t="s">
        <v>82</v>
      </c>
      <c r="AV516" s="13" t="s">
        <v>82</v>
      </c>
      <c r="AW516" s="13" t="s">
        <v>6</v>
      </c>
      <c r="AX516" s="13" t="s">
        <v>80</v>
      </c>
      <c r="AY516" s="235" t="s">
        <v>160</v>
      </c>
    </row>
    <row r="517" spans="2:65" s="1" customFormat="1" ht="34.200000000000003" customHeight="1">
      <c r="B517" s="40"/>
      <c r="C517" s="200" t="s">
        <v>913</v>
      </c>
      <c r="D517" s="200" t="s">
        <v>162</v>
      </c>
      <c r="E517" s="201" t="s">
        <v>914</v>
      </c>
      <c r="F517" s="202" t="s">
        <v>915</v>
      </c>
      <c r="G517" s="203" t="s">
        <v>188</v>
      </c>
      <c r="H517" s="204">
        <v>2.7610000000000001</v>
      </c>
      <c r="I517" s="205"/>
      <c r="J517" s="206">
        <f>ROUND(I517*H517,2)</f>
        <v>0</v>
      </c>
      <c r="K517" s="202" t="s">
        <v>166</v>
      </c>
      <c r="L517" s="60"/>
      <c r="M517" s="207" t="s">
        <v>21</v>
      </c>
      <c r="N517" s="208" t="s">
        <v>43</v>
      </c>
      <c r="O517" s="41"/>
      <c r="P517" s="209">
        <f>O517*H517</f>
        <v>0</v>
      </c>
      <c r="Q517" s="209">
        <v>0</v>
      </c>
      <c r="R517" s="209">
        <f>Q517*H517</f>
        <v>0</v>
      </c>
      <c r="S517" s="209">
        <v>0</v>
      </c>
      <c r="T517" s="210">
        <f>S517*H517</f>
        <v>0</v>
      </c>
      <c r="AR517" s="23" t="s">
        <v>275</v>
      </c>
      <c r="AT517" s="23" t="s">
        <v>162</v>
      </c>
      <c r="AU517" s="23" t="s">
        <v>82</v>
      </c>
      <c r="AY517" s="23" t="s">
        <v>160</v>
      </c>
      <c r="BE517" s="211">
        <f>IF(N517="základní",J517,0)</f>
        <v>0</v>
      </c>
      <c r="BF517" s="211">
        <f>IF(N517="snížená",J517,0)</f>
        <v>0</v>
      </c>
      <c r="BG517" s="211">
        <f>IF(N517="zákl. přenesená",J517,0)</f>
        <v>0</v>
      </c>
      <c r="BH517" s="211">
        <f>IF(N517="sníž. přenesená",J517,0)</f>
        <v>0</v>
      </c>
      <c r="BI517" s="211">
        <f>IF(N517="nulová",J517,0)</f>
        <v>0</v>
      </c>
      <c r="BJ517" s="23" t="s">
        <v>80</v>
      </c>
      <c r="BK517" s="211">
        <f>ROUND(I517*H517,2)</f>
        <v>0</v>
      </c>
      <c r="BL517" s="23" t="s">
        <v>275</v>
      </c>
      <c r="BM517" s="23" t="s">
        <v>916</v>
      </c>
    </row>
    <row r="518" spans="2:65" s="1" customFormat="1" ht="120">
      <c r="B518" s="40"/>
      <c r="C518" s="62"/>
      <c r="D518" s="212" t="s">
        <v>169</v>
      </c>
      <c r="E518" s="62"/>
      <c r="F518" s="213" t="s">
        <v>686</v>
      </c>
      <c r="G518" s="62"/>
      <c r="H518" s="62"/>
      <c r="I518" s="171"/>
      <c r="J518" s="62"/>
      <c r="K518" s="62"/>
      <c r="L518" s="60"/>
      <c r="M518" s="214"/>
      <c r="N518" s="41"/>
      <c r="O518" s="41"/>
      <c r="P518" s="41"/>
      <c r="Q518" s="41"/>
      <c r="R518" s="41"/>
      <c r="S518" s="41"/>
      <c r="T518" s="77"/>
      <c r="AT518" s="23" t="s">
        <v>169</v>
      </c>
      <c r="AU518" s="23" t="s">
        <v>82</v>
      </c>
    </row>
    <row r="519" spans="2:65" s="11" customFormat="1" ht="29.85" customHeight="1">
      <c r="B519" s="184"/>
      <c r="C519" s="185"/>
      <c r="D519" s="186" t="s">
        <v>71</v>
      </c>
      <c r="E519" s="198" t="s">
        <v>917</v>
      </c>
      <c r="F519" s="198" t="s">
        <v>918</v>
      </c>
      <c r="G519" s="185"/>
      <c r="H519" s="185"/>
      <c r="I519" s="188"/>
      <c r="J519" s="199">
        <f>BK519</f>
        <v>0</v>
      </c>
      <c r="K519" s="185"/>
      <c r="L519" s="190"/>
      <c r="M519" s="191"/>
      <c r="N519" s="192"/>
      <c r="O519" s="192"/>
      <c r="P519" s="193">
        <f>SUM(P520:P549)</f>
        <v>0</v>
      </c>
      <c r="Q519" s="192"/>
      <c r="R519" s="193">
        <f>SUM(R520:R549)</f>
        <v>4.7595671999999993</v>
      </c>
      <c r="S519" s="192"/>
      <c r="T519" s="194">
        <f>SUM(T520:T549)</f>
        <v>0</v>
      </c>
      <c r="AR519" s="195" t="s">
        <v>82</v>
      </c>
      <c r="AT519" s="196" t="s">
        <v>71</v>
      </c>
      <c r="AU519" s="196" t="s">
        <v>80</v>
      </c>
      <c r="AY519" s="195" t="s">
        <v>160</v>
      </c>
      <c r="BK519" s="197">
        <f>SUM(BK520:BK549)</f>
        <v>0</v>
      </c>
    </row>
    <row r="520" spans="2:65" s="1" customFormat="1" ht="14.4" customHeight="1">
      <c r="B520" s="40"/>
      <c r="C520" s="200" t="s">
        <v>919</v>
      </c>
      <c r="D520" s="200" t="s">
        <v>162</v>
      </c>
      <c r="E520" s="201" t="s">
        <v>920</v>
      </c>
      <c r="F520" s="202" t="s">
        <v>921</v>
      </c>
      <c r="G520" s="203" t="s">
        <v>234</v>
      </c>
      <c r="H520" s="204">
        <v>271.66000000000003</v>
      </c>
      <c r="I520" s="205"/>
      <c r="J520" s="206">
        <f>ROUND(I520*H520,2)</f>
        <v>0</v>
      </c>
      <c r="K520" s="202" t="s">
        <v>166</v>
      </c>
      <c r="L520" s="60"/>
      <c r="M520" s="207" t="s">
        <v>21</v>
      </c>
      <c r="N520" s="208" t="s">
        <v>43</v>
      </c>
      <c r="O520" s="41"/>
      <c r="P520" s="209">
        <f>O520*H520</f>
        <v>0</v>
      </c>
      <c r="Q520" s="209">
        <v>0</v>
      </c>
      <c r="R520" s="209">
        <f>Q520*H520</f>
        <v>0</v>
      </c>
      <c r="S520" s="209">
        <v>0</v>
      </c>
      <c r="T520" s="210">
        <f>S520*H520</f>
        <v>0</v>
      </c>
      <c r="AR520" s="23" t="s">
        <v>275</v>
      </c>
      <c r="AT520" s="23" t="s">
        <v>162</v>
      </c>
      <c r="AU520" s="23" t="s">
        <v>82</v>
      </c>
      <c r="AY520" s="23" t="s">
        <v>160</v>
      </c>
      <c r="BE520" s="211">
        <f>IF(N520="základní",J520,0)</f>
        <v>0</v>
      </c>
      <c r="BF520" s="211">
        <f>IF(N520="snížená",J520,0)</f>
        <v>0</v>
      </c>
      <c r="BG520" s="211">
        <f>IF(N520="zákl. přenesená",J520,0)</f>
        <v>0</v>
      </c>
      <c r="BH520" s="211">
        <f>IF(N520="sníž. přenesená",J520,0)</f>
        <v>0</v>
      </c>
      <c r="BI520" s="211">
        <f>IF(N520="nulová",J520,0)</f>
        <v>0</v>
      </c>
      <c r="BJ520" s="23" t="s">
        <v>80</v>
      </c>
      <c r="BK520" s="211">
        <f>ROUND(I520*H520,2)</f>
        <v>0</v>
      </c>
      <c r="BL520" s="23" t="s">
        <v>275</v>
      </c>
      <c r="BM520" s="23" t="s">
        <v>922</v>
      </c>
    </row>
    <row r="521" spans="2:65" s="12" customFormat="1" ht="24">
      <c r="B521" s="215"/>
      <c r="C521" s="216"/>
      <c r="D521" s="212" t="s">
        <v>171</v>
      </c>
      <c r="E521" s="217" t="s">
        <v>21</v>
      </c>
      <c r="F521" s="218" t="s">
        <v>923</v>
      </c>
      <c r="G521" s="216"/>
      <c r="H521" s="217" t="s">
        <v>21</v>
      </c>
      <c r="I521" s="219"/>
      <c r="J521" s="216"/>
      <c r="K521" s="216"/>
      <c r="L521" s="220"/>
      <c r="M521" s="221"/>
      <c r="N521" s="222"/>
      <c r="O521" s="222"/>
      <c r="P521" s="222"/>
      <c r="Q521" s="222"/>
      <c r="R521" s="222"/>
      <c r="S521" s="222"/>
      <c r="T521" s="223"/>
      <c r="AT521" s="224" t="s">
        <v>171</v>
      </c>
      <c r="AU521" s="224" t="s">
        <v>82</v>
      </c>
      <c r="AV521" s="12" t="s">
        <v>80</v>
      </c>
      <c r="AW521" s="12" t="s">
        <v>35</v>
      </c>
      <c r="AX521" s="12" t="s">
        <v>72</v>
      </c>
      <c r="AY521" s="224" t="s">
        <v>160</v>
      </c>
    </row>
    <row r="522" spans="2:65" s="13" customFormat="1">
      <c r="B522" s="225"/>
      <c r="C522" s="226"/>
      <c r="D522" s="212" t="s">
        <v>171</v>
      </c>
      <c r="E522" s="227" t="s">
        <v>21</v>
      </c>
      <c r="F522" s="228" t="s">
        <v>924</v>
      </c>
      <c r="G522" s="226"/>
      <c r="H522" s="229">
        <v>271.66000000000003</v>
      </c>
      <c r="I522" s="230"/>
      <c r="J522" s="226"/>
      <c r="K522" s="226"/>
      <c r="L522" s="231"/>
      <c r="M522" s="232"/>
      <c r="N522" s="233"/>
      <c r="O522" s="233"/>
      <c r="P522" s="233"/>
      <c r="Q522" s="233"/>
      <c r="R522" s="233"/>
      <c r="S522" s="233"/>
      <c r="T522" s="234"/>
      <c r="AT522" s="235" t="s">
        <v>171</v>
      </c>
      <c r="AU522" s="235" t="s">
        <v>82</v>
      </c>
      <c r="AV522" s="13" t="s">
        <v>82</v>
      </c>
      <c r="AW522" s="13" t="s">
        <v>35</v>
      </c>
      <c r="AX522" s="13" t="s">
        <v>72</v>
      </c>
      <c r="AY522" s="235" t="s">
        <v>160</v>
      </c>
    </row>
    <row r="523" spans="2:65" s="1" customFormat="1" ht="22.8" customHeight="1">
      <c r="B523" s="40"/>
      <c r="C523" s="200" t="s">
        <v>925</v>
      </c>
      <c r="D523" s="200" t="s">
        <v>162</v>
      </c>
      <c r="E523" s="201" t="s">
        <v>926</v>
      </c>
      <c r="F523" s="202" t="s">
        <v>927</v>
      </c>
      <c r="G523" s="203" t="s">
        <v>252</v>
      </c>
      <c r="H523" s="204">
        <v>84.55</v>
      </c>
      <c r="I523" s="205"/>
      <c r="J523" s="206">
        <f>ROUND(I523*H523,2)</f>
        <v>0</v>
      </c>
      <c r="K523" s="202" t="s">
        <v>166</v>
      </c>
      <c r="L523" s="60"/>
      <c r="M523" s="207" t="s">
        <v>21</v>
      </c>
      <c r="N523" s="208" t="s">
        <v>43</v>
      </c>
      <c r="O523" s="41"/>
      <c r="P523" s="209">
        <f>O523*H523</f>
        <v>0</v>
      </c>
      <c r="Q523" s="209">
        <v>2.0000000000000002E-5</v>
      </c>
      <c r="R523" s="209">
        <f>Q523*H523</f>
        <v>1.691E-3</v>
      </c>
      <c r="S523" s="209">
        <v>0</v>
      </c>
      <c r="T523" s="210">
        <f>S523*H523</f>
        <v>0</v>
      </c>
      <c r="AR523" s="23" t="s">
        <v>275</v>
      </c>
      <c r="AT523" s="23" t="s">
        <v>162</v>
      </c>
      <c r="AU523" s="23" t="s">
        <v>82</v>
      </c>
      <c r="AY523" s="23" t="s">
        <v>160</v>
      </c>
      <c r="BE523" s="211">
        <f>IF(N523="základní",J523,0)</f>
        <v>0</v>
      </c>
      <c r="BF523" s="211">
        <f>IF(N523="snížená",J523,0)</f>
        <v>0</v>
      </c>
      <c r="BG523" s="211">
        <f>IF(N523="zákl. přenesená",J523,0)</f>
        <v>0</v>
      </c>
      <c r="BH523" s="211">
        <f>IF(N523="sníž. přenesená",J523,0)</f>
        <v>0</v>
      </c>
      <c r="BI523" s="211">
        <f>IF(N523="nulová",J523,0)</f>
        <v>0</v>
      </c>
      <c r="BJ523" s="23" t="s">
        <v>80</v>
      </c>
      <c r="BK523" s="211">
        <f>ROUND(I523*H523,2)</f>
        <v>0</v>
      </c>
      <c r="BL523" s="23" t="s">
        <v>275</v>
      </c>
      <c r="BM523" s="23" t="s">
        <v>928</v>
      </c>
    </row>
    <row r="524" spans="2:65" s="12" customFormat="1">
      <c r="B524" s="215"/>
      <c r="C524" s="216"/>
      <c r="D524" s="212" t="s">
        <v>171</v>
      </c>
      <c r="E524" s="217" t="s">
        <v>21</v>
      </c>
      <c r="F524" s="218" t="s">
        <v>172</v>
      </c>
      <c r="G524" s="216"/>
      <c r="H524" s="217" t="s">
        <v>21</v>
      </c>
      <c r="I524" s="219"/>
      <c r="J524" s="216"/>
      <c r="K524" s="216"/>
      <c r="L524" s="220"/>
      <c r="M524" s="221"/>
      <c r="N524" s="222"/>
      <c r="O524" s="222"/>
      <c r="P524" s="222"/>
      <c r="Q524" s="222"/>
      <c r="R524" s="222"/>
      <c r="S524" s="222"/>
      <c r="T524" s="223"/>
      <c r="AT524" s="224" t="s">
        <v>171</v>
      </c>
      <c r="AU524" s="224" t="s">
        <v>82</v>
      </c>
      <c r="AV524" s="12" t="s">
        <v>80</v>
      </c>
      <c r="AW524" s="12" t="s">
        <v>35</v>
      </c>
      <c r="AX524" s="12" t="s">
        <v>72</v>
      </c>
      <c r="AY524" s="224" t="s">
        <v>160</v>
      </c>
    </row>
    <row r="525" spans="2:65" s="13" customFormat="1">
      <c r="B525" s="225"/>
      <c r="C525" s="226"/>
      <c r="D525" s="212" t="s">
        <v>171</v>
      </c>
      <c r="E525" s="227" t="s">
        <v>21</v>
      </c>
      <c r="F525" s="228" t="s">
        <v>374</v>
      </c>
      <c r="G525" s="226"/>
      <c r="H525" s="229">
        <v>84.55</v>
      </c>
      <c r="I525" s="230"/>
      <c r="J525" s="226"/>
      <c r="K525" s="226"/>
      <c r="L525" s="231"/>
      <c r="M525" s="232"/>
      <c r="N525" s="233"/>
      <c r="O525" s="233"/>
      <c r="P525" s="233"/>
      <c r="Q525" s="233"/>
      <c r="R525" s="233"/>
      <c r="S525" s="233"/>
      <c r="T525" s="234"/>
      <c r="AT525" s="235" t="s">
        <v>171</v>
      </c>
      <c r="AU525" s="235" t="s">
        <v>82</v>
      </c>
      <c r="AV525" s="13" t="s">
        <v>82</v>
      </c>
      <c r="AW525" s="13" t="s">
        <v>35</v>
      </c>
      <c r="AX525" s="13" t="s">
        <v>72</v>
      </c>
      <c r="AY525" s="235" t="s">
        <v>160</v>
      </c>
    </row>
    <row r="526" spans="2:65" s="1" customFormat="1" ht="22.8" customHeight="1">
      <c r="B526" s="40"/>
      <c r="C526" s="200" t="s">
        <v>929</v>
      </c>
      <c r="D526" s="200" t="s">
        <v>162</v>
      </c>
      <c r="E526" s="201" t="s">
        <v>930</v>
      </c>
      <c r="F526" s="202" t="s">
        <v>931</v>
      </c>
      <c r="G526" s="203" t="s">
        <v>234</v>
      </c>
      <c r="H526" s="204">
        <v>135.83000000000001</v>
      </c>
      <c r="I526" s="205"/>
      <c r="J526" s="206">
        <f>ROUND(I526*H526,2)</f>
        <v>0</v>
      </c>
      <c r="K526" s="202" t="s">
        <v>166</v>
      </c>
      <c r="L526" s="60"/>
      <c r="M526" s="207" t="s">
        <v>21</v>
      </c>
      <c r="N526" s="208" t="s">
        <v>43</v>
      </c>
      <c r="O526" s="41"/>
      <c r="P526" s="209">
        <f>O526*H526</f>
        <v>0</v>
      </c>
      <c r="Q526" s="209">
        <v>4.0000000000000003E-5</v>
      </c>
      <c r="R526" s="209">
        <f>Q526*H526</f>
        <v>5.4332000000000009E-3</v>
      </c>
      <c r="S526" s="209">
        <v>0</v>
      </c>
      <c r="T526" s="210">
        <f>S526*H526</f>
        <v>0</v>
      </c>
      <c r="AR526" s="23" t="s">
        <v>275</v>
      </c>
      <c r="AT526" s="23" t="s">
        <v>162</v>
      </c>
      <c r="AU526" s="23" t="s">
        <v>82</v>
      </c>
      <c r="AY526" s="23" t="s">
        <v>160</v>
      </c>
      <c r="BE526" s="211">
        <f>IF(N526="základní",J526,0)</f>
        <v>0</v>
      </c>
      <c r="BF526" s="211">
        <f>IF(N526="snížená",J526,0)</f>
        <v>0</v>
      </c>
      <c r="BG526" s="211">
        <f>IF(N526="zákl. přenesená",J526,0)</f>
        <v>0</v>
      </c>
      <c r="BH526" s="211">
        <f>IF(N526="sníž. přenesená",J526,0)</f>
        <v>0</v>
      </c>
      <c r="BI526" s="211">
        <f>IF(N526="nulová",J526,0)</f>
        <v>0</v>
      </c>
      <c r="BJ526" s="23" t="s">
        <v>80</v>
      </c>
      <c r="BK526" s="211">
        <f>ROUND(I526*H526,2)</f>
        <v>0</v>
      </c>
      <c r="BL526" s="23" t="s">
        <v>275</v>
      </c>
      <c r="BM526" s="23" t="s">
        <v>932</v>
      </c>
    </row>
    <row r="527" spans="2:65" s="12" customFormat="1">
      <c r="B527" s="215"/>
      <c r="C527" s="216"/>
      <c r="D527" s="212" t="s">
        <v>171</v>
      </c>
      <c r="E527" s="217" t="s">
        <v>21</v>
      </c>
      <c r="F527" s="218" t="s">
        <v>933</v>
      </c>
      <c r="G527" s="216"/>
      <c r="H527" s="217" t="s">
        <v>21</v>
      </c>
      <c r="I527" s="219"/>
      <c r="J527" s="216"/>
      <c r="K527" s="216"/>
      <c r="L527" s="220"/>
      <c r="M527" s="221"/>
      <c r="N527" s="222"/>
      <c r="O527" s="222"/>
      <c r="P527" s="222"/>
      <c r="Q527" s="222"/>
      <c r="R527" s="222"/>
      <c r="S527" s="222"/>
      <c r="T527" s="223"/>
      <c r="AT527" s="224" t="s">
        <v>171</v>
      </c>
      <c r="AU527" s="224" t="s">
        <v>82</v>
      </c>
      <c r="AV527" s="12" t="s">
        <v>80</v>
      </c>
      <c r="AW527" s="12" t="s">
        <v>35</v>
      </c>
      <c r="AX527" s="12" t="s">
        <v>72</v>
      </c>
      <c r="AY527" s="224" t="s">
        <v>160</v>
      </c>
    </row>
    <row r="528" spans="2:65" s="13" customFormat="1">
      <c r="B528" s="225"/>
      <c r="C528" s="226"/>
      <c r="D528" s="212" t="s">
        <v>171</v>
      </c>
      <c r="E528" s="227" t="s">
        <v>21</v>
      </c>
      <c r="F528" s="228" t="s">
        <v>934</v>
      </c>
      <c r="G528" s="226"/>
      <c r="H528" s="229">
        <v>135.83000000000001</v>
      </c>
      <c r="I528" s="230"/>
      <c r="J528" s="226"/>
      <c r="K528" s="226"/>
      <c r="L528" s="231"/>
      <c r="M528" s="232"/>
      <c r="N528" s="233"/>
      <c r="O528" s="233"/>
      <c r="P528" s="233"/>
      <c r="Q528" s="233"/>
      <c r="R528" s="233"/>
      <c r="S528" s="233"/>
      <c r="T528" s="234"/>
      <c r="AT528" s="235" t="s">
        <v>171</v>
      </c>
      <c r="AU528" s="235" t="s">
        <v>82</v>
      </c>
      <c r="AV528" s="13" t="s">
        <v>82</v>
      </c>
      <c r="AW528" s="13" t="s">
        <v>35</v>
      </c>
      <c r="AX528" s="13" t="s">
        <v>72</v>
      </c>
      <c r="AY528" s="235" t="s">
        <v>160</v>
      </c>
    </row>
    <row r="529" spans="2:65" s="1" customFormat="1" ht="14.4" customHeight="1">
      <c r="B529" s="40"/>
      <c r="C529" s="200" t="s">
        <v>935</v>
      </c>
      <c r="D529" s="200" t="s">
        <v>162</v>
      </c>
      <c r="E529" s="201" t="s">
        <v>936</v>
      </c>
      <c r="F529" s="202" t="s">
        <v>937</v>
      </c>
      <c r="G529" s="203" t="s">
        <v>234</v>
      </c>
      <c r="H529" s="204">
        <v>135.83000000000001</v>
      </c>
      <c r="I529" s="205"/>
      <c r="J529" s="206">
        <f>ROUND(I529*H529,2)</f>
        <v>0</v>
      </c>
      <c r="K529" s="202" t="s">
        <v>166</v>
      </c>
      <c r="L529" s="60"/>
      <c r="M529" s="207" t="s">
        <v>21</v>
      </c>
      <c r="N529" s="208" t="s">
        <v>43</v>
      </c>
      <c r="O529" s="41"/>
      <c r="P529" s="209">
        <f>O529*H529</f>
        <v>0</v>
      </c>
      <c r="Q529" s="209">
        <v>2.4E-2</v>
      </c>
      <c r="R529" s="209">
        <f>Q529*H529</f>
        <v>3.2599200000000002</v>
      </c>
      <c r="S529" s="209">
        <v>0</v>
      </c>
      <c r="T529" s="210">
        <f>S529*H529</f>
        <v>0</v>
      </c>
      <c r="AR529" s="23" t="s">
        <v>275</v>
      </c>
      <c r="AT529" s="23" t="s">
        <v>162</v>
      </c>
      <c r="AU529" s="23" t="s">
        <v>82</v>
      </c>
      <c r="AY529" s="23" t="s">
        <v>160</v>
      </c>
      <c r="BE529" s="211">
        <f>IF(N529="základní",J529,0)</f>
        <v>0</v>
      </c>
      <c r="BF529" s="211">
        <f>IF(N529="snížená",J529,0)</f>
        <v>0</v>
      </c>
      <c r="BG529" s="211">
        <f>IF(N529="zákl. přenesená",J529,0)</f>
        <v>0</v>
      </c>
      <c r="BH529" s="211">
        <f>IF(N529="sníž. přenesená",J529,0)</f>
        <v>0</v>
      </c>
      <c r="BI529" s="211">
        <f>IF(N529="nulová",J529,0)</f>
        <v>0</v>
      </c>
      <c r="BJ529" s="23" t="s">
        <v>80</v>
      </c>
      <c r="BK529" s="211">
        <f>ROUND(I529*H529,2)</f>
        <v>0</v>
      </c>
      <c r="BL529" s="23" t="s">
        <v>275</v>
      </c>
      <c r="BM529" s="23" t="s">
        <v>938</v>
      </c>
    </row>
    <row r="530" spans="2:65" s="12" customFormat="1">
      <c r="B530" s="215"/>
      <c r="C530" s="216"/>
      <c r="D530" s="212" t="s">
        <v>171</v>
      </c>
      <c r="E530" s="217" t="s">
        <v>21</v>
      </c>
      <c r="F530" s="218" t="s">
        <v>172</v>
      </c>
      <c r="G530" s="216"/>
      <c r="H530" s="217" t="s">
        <v>21</v>
      </c>
      <c r="I530" s="219"/>
      <c r="J530" s="216"/>
      <c r="K530" s="216"/>
      <c r="L530" s="220"/>
      <c r="M530" s="221"/>
      <c r="N530" s="222"/>
      <c r="O530" s="222"/>
      <c r="P530" s="222"/>
      <c r="Q530" s="222"/>
      <c r="R530" s="222"/>
      <c r="S530" s="222"/>
      <c r="T530" s="223"/>
      <c r="AT530" s="224" t="s">
        <v>171</v>
      </c>
      <c r="AU530" s="224" t="s">
        <v>82</v>
      </c>
      <c r="AV530" s="12" t="s">
        <v>80</v>
      </c>
      <c r="AW530" s="12" t="s">
        <v>35</v>
      </c>
      <c r="AX530" s="12" t="s">
        <v>72</v>
      </c>
      <c r="AY530" s="224" t="s">
        <v>160</v>
      </c>
    </row>
    <row r="531" spans="2:65" s="13" customFormat="1">
      <c r="B531" s="225"/>
      <c r="C531" s="226"/>
      <c r="D531" s="212" t="s">
        <v>171</v>
      </c>
      <c r="E531" s="227" t="s">
        <v>21</v>
      </c>
      <c r="F531" s="228" t="s">
        <v>934</v>
      </c>
      <c r="G531" s="226"/>
      <c r="H531" s="229">
        <v>135.83000000000001</v>
      </c>
      <c r="I531" s="230"/>
      <c r="J531" s="226"/>
      <c r="K531" s="226"/>
      <c r="L531" s="231"/>
      <c r="M531" s="232"/>
      <c r="N531" s="233"/>
      <c r="O531" s="233"/>
      <c r="P531" s="233"/>
      <c r="Q531" s="233"/>
      <c r="R531" s="233"/>
      <c r="S531" s="233"/>
      <c r="T531" s="234"/>
      <c r="AT531" s="235" t="s">
        <v>171</v>
      </c>
      <c r="AU531" s="235" t="s">
        <v>82</v>
      </c>
      <c r="AV531" s="13" t="s">
        <v>82</v>
      </c>
      <c r="AW531" s="13" t="s">
        <v>35</v>
      </c>
      <c r="AX531" s="13" t="s">
        <v>72</v>
      </c>
      <c r="AY531" s="235" t="s">
        <v>160</v>
      </c>
    </row>
    <row r="532" spans="2:65" s="1" customFormat="1" ht="14.4" customHeight="1">
      <c r="B532" s="40"/>
      <c r="C532" s="200" t="s">
        <v>939</v>
      </c>
      <c r="D532" s="200" t="s">
        <v>162</v>
      </c>
      <c r="E532" s="201" t="s">
        <v>940</v>
      </c>
      <c r="F532" s="202" t="s">
        <v>941</v>
      </c>
      <c r="G532" s="203" t="s">
        <v>234</v>
      </c>
      <c r="H532" s="204">
        <v>135.83000000000001</v>
      </c>
      <c r="I532" s="205"/>
      <c r="J532" s="206">
        <f>ROUND(I532*H532,2)</f>
        <v>0</v>
      </c>
      <c r="K532" s="202" t="s">
        <v>166</v>
      </c>
      <c r="L532" s="60"/>
      <c r="M532" s="207" t="s">
        <v>21</v>
      </c>
      <c r="N532" s="208" t="s">
        <v>43</v>
      </c>
      <c r="O532" s="41"/>
      <c r="P532" s="209">
        <f>O532*H532</f>
        <v>0</v>
      </c>
      <c r="Q532" s="209">
        <v>5.5000000000000003E-4</v>
      </c>
      <c r="R532" s="209">
        <f>Q532*H532</f>
        <v>7.4706500000000009E-2</v>
      </c>
      <c r="S532" s="209">
        <v>0</v>
      </c>
      <c r="T532" s="210">
        <f>S532*H532</f>
        <v>0</v>
      </c>
      <c r="AR532" s="23" t="s">
        <v>275</v>
      </c>
      <c r="AT532" s="23" t="s">
        <v>162</v>
      </c>
      <c r="AU532" s="23" t="s">
        <v>82</v>
      </c>
      <c r="AY532" s="23" t="s">
        <v>160</v>
      </c>
      <c r="BE532" s="211">
        <f>IF(N532="základní",J532,0)</f>
        <v>0</v>
      </c>
      <c r="BF532" s="211">
        <f>IF(N532="snížená",J532,0)</f>
        <v>0</v>
      </c>
      <c r="BG532" s="211">
        <f>IF(N532="zákl. přenesená",J532,0)</f>
        <v>0</v>
      </c>
      <c r="BH532" s="211">
        <f>IF(N532="sníž. přenesená",J532,0)</f>
        <v>0</v>
      </c>
      <c r="BI532" s="211">
        <f>IF(N532="nulová",J532,0)</f>
        <v>0</v>
      </c>
      <c r="BJ532" s="23" t="s">
        <v>80</v>
      </c>
      <c r="BK532" s="211">
        <f>ROUND(I532*H532,2)</f>
        <v>0</v>
      </c>
      <c r="BL532" s="23" t="s">
        <v>275</v>
      </c>
      <c r="BM532" s="23" t="s">
        <v>942</v>
      </c>
    </row>
    <row r="533" spans="2:65" s="12" customFormat="1">
      <c r="B533" s="215"/>
      <c r="C533" s="216"/>
      <c r="D533" s="212" t="s">
        <v>171</v>
      </c>
      <c r="E533" s="217" t="s">
        <v>21</v>
      </c>
      <c r="F533" s="218" t="s">
        <v>172</v>
      </c>
      <c r="G533" s="216"/>
      <c r="H533" s="217" t="s">
        <v>21</v>
      </c>
      <c r="I533" s="219"/>
      <c r="J533" s="216"/>
      <c r="K533" s="216"/>
      <c r="L533" s="220"/>
      <c r="M533" s="221"/>
      <c r="N533" s="222"/>
      <c r="O533" s="222"/>
      <c r="P533" s="222"/>
      <c r="Q533" s="222"/>
      <c r="R533" s="222"/>
      <c r="S533" s="222"/>
      <c r="T533" s="223"/>
      <c r="AT533" s="224" t="s">
        <v>171</v>
      </c>
      <c r="AU533" s="224" t="s">
        <v>82</v>
      </c>
      <c r="AV533" s="12" t="s">
        <v>80</v>
      </c>
      <c r="AW533" s="12" t="s">
        <v>35</v>
      </c>
      <c r="AX533" s="12" t="s">
        <v>72</v>
      </c>
      <c r="AY533" s="224" t="s">
        <v>160</v>
      </c>
    </row>
    <row r="534" spans="2:65" s="13" customFormat="1">
      <c r="B534" s="225"/>
      <c r="C534" s="226"/>
      <c r="D534" s="212" t="s">
        <v>171</v>
      </c>
      <c r="E534" s="227" t="s">
        <v>21</v>
      </c>
      <c r="F534" s="228" t="s">
        <v>934</v>
      </c>
      <c r="G534" s="226"/>
      <c r="H534" s="229">
        <v>135.83000000000001</v>
      </c>
      <c r="I534" s="230"/>
      <c r="J534" s="226"/>
      <c r="K534" s="226"/>
      <c r="L534" s="231"/>
      <c r="M534" s="232"/>
      <c r="N534" s="233"/>
      <c r="O534" s="233"/>
      <c r="P534" s="233"/>
      <c r="Q534" s="233"/>
      <c r="R534" s="233"/>
      <c r="S534" s="233"/>
      <c r="T534" s="234"/>
      <c r="AT534" s="235" t="s">
        <v>171</v>
      </c>
      <c r="AU534" s="235" t="s">
        <v>82</v>
      </c>
      <c r="AV534" s="13" t="s">
        <v>82</v>
      </c>
      <c r="AW534" s="13" t="s">
        <v>35</v>
      </c>
      <c r="AX534" s="13" t="s">
        <v>72</v>
      </c>
      <c r="AY534" s="235" t="s">
        <v>160</v>
      </c>
    </row>
    <row r="535" spans="2:65" s="1" customFormat="1" ht="22.8" customHeight="1">
      <c r="B535" s="40"/>
      <c r="C535" s="200" t="s">
        <v>943</v>
      </c>
      <c r="D535" s="200" t="s">
        <v>162</v>
      </c>
      <c r="E535" s="201" t="s">
        <v>944</v>
      </c>
      <c r="F535" s="202" t="s">
        <v>945</v>
      </c>
      <c r="G535" s="203" t="s">
        <v>234</v>
      </c>
      <c r="H535" s="204">
        <v>135.83000000000001</v>
      </c>
      <c r="I535" s="205"/>
      <c r="J535" s="206">
        <f>ROUND(I535*H535,2)</f>
        <v>0</v>
      </c>
      <c r="K535" s="202" t="s">
        <v>166</v>
      </c>
      <c r="L535" s="60"/>
      <c r="M535" s="207" t="s">
        <v>21</v>
      </c>
      <c r="N535" s="208" t="s">
        <v>43</v>
      </c>
      <c r="O535" s="41"/>
      <c r="P535" s="209">
        <f>O535*H535</f>
        <v>0</v>
      </c>
      <c r="Q535" s="209">
        <v>1.5E-3</v>
      </c>
      <c r="R535" s="209">
        <f>Q535*H535</f>
        <v>0.20374500000000001</v>
      </c>
      <c r="S535" s="209">
        <v>0</v>
      </c>
      <c r="T535" s="210">
        <f>S535*H535</f>
        <v>0</v>
      </c>
      <c r="AR535" s="23" t="s">
        <v>275</v>
      </c>
      <c r="AT535" s="23" t="s">
        <v>162</v>
      </c>
      <c r="AU535" s="23" t="s">
        <v>82</v>
      </c>
      <c r="AY535" s="23" t="s">
        <v>160</v>
      </c>
      <c r="BE535" s="211">
        <f>IF(N535="základní",J535,0)</f>
        <v>0</v>
      </c>
      <c r="BF535" s="211">
        <f>IF(N535="snížená",J535,0)</f>
        <v>0</v>
      </c>
      <c r="BG535" s="211">
        <f>IF(N535="zákl. přenesená",J535,0)</f>
        <v>0</v>
      </c>
      <c r="BH535" s="211">
        <f>IF(N535="sníž. přenesená",J535,0)</f>
        <v>0</v>
      </c>
      <c r="BI535" s="211">
        <f>IF(N535="nulová",J535,0)</f>
        <v>0</v>
      </c>
      <c r="BJ535" s="23" t="s">
        <v>80</v>
      </c>
      <c r="BK535" s="211">
        <f>ROUND(I535*H535,2)</f>
        <v>0</v>
      </c>
      <c r="BL535" s="23" t="s">
        <v>275</v>
      </c>
      <c r="BM535" s="23" t="s">
        <v>946</v>
      </c>
    </row>
    <row r="536" spans="2:65" s="1" customFormat="1" ht="14.4" customHeight="1">
      <c r="B536" s="40"/>
      <c r="C536" s="200" t="s">
        <v>947</v>
      </c>
      <c r="D536" s="200" t="s">
        <v>162</v>
      </c>
      <c r="E536" s="201" t="s">
        <v>948</v>
      </c>
      <c r="F536" s="202" t="s">
        <v>949</v>
      </c>
      <c r="G536" s="203" t="s">
        <v>234</v>
      </c>
      <c r="H536" s="204">
        <v>135.83000000000001</v>
      </c>
      <c r="I536" s="205"/>
      <c r="J536" s="206">
        <f>ROUND(I536*H536,2)</f>
        <v>0</v>
      </c>
      <c r="K536" s="202" t="s">
        <v>166</v>
      </c>
      <c r="L536" s="60"/>
      <c r="M536" s="207" t="s">
        <v>21</v>
      </c>
      <c r="N536" s="208" t="s">
        <v>43</v>
      </c>
      <c r="O536" s="41"/>
      <c r="P536" s="209">
        <f>O536*H536</f>
        <v>0</v>
      </c>
      <c r="Q536" s="209">
        <v>3.2000000000000002E-3</v>
      </c>
      <c r="R536" s="209">
        <f>Q536*H536</f>
        <v>0.43465600000000004</v>
      </c>
      <c r="S536" s="209">
        <v>0</v>
      </c>
      <c r="T536" s="210">
        <f>S536*H536</f>
        <v>0</v>
      </c>
      <c r="AR536" s="23" t="s">
        <v>275</v>
      </c>
      <c r="AT536" s="23" t="s">
        <v>162</v>
      </c>
      <c r="AU536" s="23" t="s">
        <v>82</v>
      </c>
      <c r="AY536" s="23" t="s">
        <v>160</v>
      </c>
      <c r="BE536" s="211">
        <f>IF(N536="základní",J536,0)</f>
        <v>0</v>
      </c>
      <c r="BF536" s="211">
        <f>IF(N536="snížená",J536,0)</f>
        <v>0</v>
      </c>
      <c r="BG536" s="211">
        <f>IF(N536="zákl. přenesená",J536,0)</f>
        <v>0</v>
      </c>
      <c r="BH536" s="211">
        <f>IF(N536="sníž. přenesená",J536,0)</f>
        <v>0</v>
      </c>
      <c r="BI536" s="211">
        <f>IF(N536="nulová",J536,0)</f>
        <v>0</v>
      </c>
      <c r="BJ536" s="23" t="s">
        <v>80</v>
      </c>
      <c r="BK536" s="211">
        <f>ROUND(I536*H536,2)</f>
        <v>0</v>
      </c>
      <c r="BL536" s="23" t="s">
        <v>275</v>
      </c>
      <c r="BM536" s="23" t="s">
        <v>950</v>
      </c>
    </row>
    <row r="537" spans="2:65" s="12" customFormat="1">
      <c r="B537" s="215"/>
      <c r="C537" s="216"/>
      <c r="D537" s="212" t="s">
        <v>171</v>
      </c>
      <c r="E537" s="217" t="s">
        <v>21</v>
      </c>
      <c r="F537" s="218" t="s">
        <v>172</v>
      </c>
      <c r="G537" s="216"/>
      <c r="H537" s="217" t="s">
        <v>21</v>
      </c>
      <c r="I537" s="219"/>
      <c r="J537" s="216"/>
      <c r="K537" s="216"/>
      <c r="L537" s="220"/>
      <c r="M537" s="221"/>
      <c r="N537" s="222"/>
      <c r="O537" s="222"/>
      <c r="P537" s="222"/>
      <c r="Q537" s="222"/>
      <c r="R537" s="222"/>
      <c r="S537" s="222"/>
      <c r="T537" s="223"/>
      <c r="AT537" s="224" t="s">
        <v>171</v>
      </c>
      <c r="AU537" s="224" t="s">
        <v>82</v>
      </c>
      <c r="AV537" s="12" t="s">
        <v>80</v>
      </c>
      <c r="AW537" s="12" t="s">
        <v>35</v>
      </c>
      <c r="AX537" s="12" t="s">
        <v>72</v>
      </c>
      <c r="AY537" s="224" t="s">
        <v>160</v>
      </c>
    </row>
    <row r="538" spans="2:65" s="13" customFormat="1">
      <c r="B538" s="225"/>
      <c r="C538" s="226"/>
      <c r="D538" s="212" t="s">
        <v>171</v>
      </c>
      <c r="E538" s="227" t="s">
        <v>21</v>
      </c>
      <c r="F538" s="228" t="s">
        <v>934</v>
      </c>
      <c r="G538" s="226"/>
      <c r="H538" s="229">
        <v>135.83000000000001</v>
      </c>
      <c r="I538" s="230"/>
      <c r="J538" s="226"/>
      <c r="K538" s="226"/>
      <c r="L538" s="231"/>
      <c r="M538" s="232"/>
      <c r="N538" s="233"/>
      <c r="O538" s="233"/>
      <c r="P538" s="233"/>
      <c r="Q538" s="233"/>
      <c r="R538" s="233"/>
      <c r="S538" s="233"/>
      <c r="T538" s="234"/>
      <c r="AT538" s="235" t="s">
        <v>171</v>
      </c>
      <c r="AU538" s="235" t="s">
        <v>82</v>
      </c>
      <c r="AV538" s="13" t="s">
        <v>82</v>
      </c>
      <c r="AW538" s="13" t="s">
        <v>35</v>
      </c>
      <c r="AX538" s="13" t="s">
        <v>72</v>
      </c>
      <c r="AY538" s="235" t="s">
        <v>160</v>
      </c>
    </row>
    <row r="539" spans="2:65" s="1" customFormat="1" ht="22.8" customHeight="1">
      <c r="B539" s="40"/>
      <c r="C539" s="200" t="s">
        <v>951</v>
      </c>
      <c r="D539" s="200" t="s">
        <v>162</v>
      </c>
      <c r="E539" s="201" t="s">
        <v>952</v>
      </c>
      <c r="F539" s="202" t="s">
        <v>953</v>
      </c>
      <c r="G539" s="203" t="s">
        <v>234</v>
      </c>
      <c r="H539" s="204">
        <v>135.83000000000001</v>
      </c>
      <c r="I539" s="205"/>
      <c r="J539" s="206">
        <f>ROUND(I539*H539,2)</f>
        <v>0</v>
      </c>
      <c r="K539" s="202" t="s">
        <v>166</v>
      </c>
      <c r="L539" s="60"/>
      <c r="M539" s="207" t="s">
        <v>21</v>
      </c>
      <c r="N539" s="208" t="s">
        <v>43</v>
      </c>
      <c r="O539" s="41"/>
      <c r="P539" s="209">
        <f>O539*H539</f>
        <v>0</v>
      </c>
      <c r="Q539" s="209">
        <v>3.5000000000000001E-3</v>
      </c>
      <c r="R539" s="209">
        <f>Q539*H539</f>
        <v>0.47540500000000008</v>
      </c>
      <c r="S539" s="209">
        <v>0</v>
      </c>
      <c r="T539" s="210">
        <f>S539*H539</f>
        <v>0</v>
      </c>
      <c r="AR539" s="23" t="s">
        <v>275</v>
      </c>
      <c r="AT539" s="23" t="s">
        <v>162</v>
      </c>
      <c r="AU539" s="23" t="s">
        <v>82</v>
      </c>
      <c r="AY539" s="23" t="s">
        <v>160</v>
      </c>
      <c r="BE539" s="211">
        <f>IF(N539="základní",J539,0)</f>
        <v>0</v>
      </c>
      <c r="BF539" s="211">
        <f>IF(N539="snížená",J539,0)</f>
        <v>0</v>
      </c>
      <c r="BG539" s="211">
        <f>IF(N539="zákl. přenesená",J539,0)</f>
        <v>0</v>
      </c>
      <c r="BH539" s="211">
        <f>IF(N539="sníž. přenesená",J539,0)</f>
        <v>0</v>
      </c>
      <c r="BI539" s="211">
        <f>IF(N539="nulová",J539,0)</f>
        <v>0</v>
      </c>
      <c r="BJ539" s="23" t="s">
        <v>80</v>
      </c>
      <c r="BK539" s="211">
        <f>ROUND(I539*H539,2)</f>
        <v>0</v>
      </c>
      <c r="BL539" s="23" t="s">
        <v>275</v>
      </c>
      <c r="BM539" s="23" t="s">
        <v>954</v>
      </c>
    </row>
    <row r="540" spans="2:65" s="1" customFormat="1" ht="36">
      <c r="B540" s="40"/>
      <c r="C540" s="62"/>
      <c r="D540" s="212" t="s">
        <v>169</v>
      </c>
      <c r="E540" s="62"/>
      <c r="F540" s="213" t="s">
        <v>955</v>
      </c>
      <c r="G540" s="62"/>
      <c r="H540" s="62"/>
      <c r="I540" s="171"/>
      <c r="J540" s="62"/>
      <c r="K540" s="62"/>
      <c r="L540" s="60"/>
      <c r="M540" s="214"/>
      <c r="N540" s="41"/>
      <c r="O540" s="41"/>
      <c r="P540" s="41"/>
      <c r="Q540" s="41"/>
      <c r="R540" s="41"/>
      <c r="S540" s="41"/>
      <c r="T540" s="77"/>
      <c r="AT540" s="23" t="s">
        <v>169</v>
      </c>
      <c r="AU540" s="23" t="s">
        <v>82</v>
      </c>
    </row>
    <row r="541" spans="2:65" s="1" customFormat="1" ht="14.4" customHeight="1">
      <c r="B541" s="40"/>
      <c r="C541" s="200" t="s">
        <v>956</v>
      </c>
      <c r="D541" s="200" t="s">
        <v>162</v>
      </c>
      <c r="E541" s="201" t="s">
        <v>957</v>
      </c>
      <c r="F541" s="202" t="s">
        <v>958</v>
      </c>
      <c r="G541" s="203" t="s">
        <v>234</v>
      </c>
      <c r="H541" s="204">
        <v>135.83000000000001</v>
      </c>
      <c r="I541" s="205"/>
      <c r="J541" s="206">
        <f>ROUND(I541*H541,2)</f>
        <v>0</v>
      </c>
      <c r="K541" s="202" t="s">
        <v>166</v>
      </c>
      <c r="L541" s="60"/>
      <c r="M541" s="207" t="s">
        <v>21</v>
      </c>
      <c r="N541" s="208" t="s">
        <v>43</v>
      </c>
      <c r="O541" s="41"/>
      <c r="P541" s="209">
        <f>O541*H541</f>
        <v>0</v>
      </c>
      <c r="Q541" s="209">
        <v>2.5000000000000001E-4</v>
      </c>
      <c r="R541" s="209">
        <f>Q541*H541</f>
        <v>3.3957500000000002E-2</v>
      </c>
      <c r="S541" s="209">
        <v>0</v>
      </c>
      <c r="T541" s="210">
        <f>S541*H541</f>
        <v>0</v>
      </c>
      <c r="AR541" s="23" t="s">
        <v>275</v>
      </c>
      <c r="AT541" s="23" t="s">
        <v>162</v>
      </c>
      <c r="AU541" s="23" t="s">
        <v>82</v>
      </c>
      <c r="AY541" s="23" t="s">
        <v>160</v>
      </c>
      <c r="BE541" s="211">
        <f>IF(N541="základní",J541,0)</f>
        <v>0</v>
      </c>
      <c r="BF541" s="211">
        <f>IF(N541="snížená",J541,0)</f>
        <v>0</v>
      </c>
      <c r="BG541" s="211">
        <f>IF(N541="zákl. přenesená",J541,0)</f>
        <v>0</v>
      </c>
      <c r="BH541" s="211">
        <f>IF(N541="sníž. přenesená",J541,0)</f>
        <v>0</v>
      </c>
      <c r="BI541" s="211">
        <f>IF(N541="nulová",J541,0)</f>
        <v>0</v>
      </c>
      <c r="BJ541" s="23" t="s">
        <v>80</v>
      </c>
      <c r="BK541" s="211">
        <f>ROUND(I541*H541,2)</f>
        <v>0</v>
      </c>
      <c r="BL541" s="23" t="s">
        <v>275</v>
      </c>
      <c r="BM541" s="23" t="s">
        <v>959</v>
      </c>
    </row>
    <row r="542" spans="2:65" s="12" customFormat="1">
      <c r="B542" s="215"/>
      <c r="C542" s="216"/>
      <c r="D542" s="212" t="s">
        <v>171</v>
      </c>
      <c r="E542" s="217" t="s">
        <v>21</v>
      </c>
      <c r="F542" s="218" t="s">
        <v>172</v>
      </c>
      <c r="G542" s="216"/>
      <c r="H542" s="217" t="s">
        <v>21</v>
      </c>
      <c r="I542" s="219"/>
      <c r="J542" s="216"/>
      <c r="K542" s="216"/>
      <c r="L542" s="220"/>
      <c r="M542" s="221"/>
      <c r="N542" s="222"/>
      <c r="O542" s="222"/>
      <c r="P542" s="222"/>
      <c r="Q542" s="222"/>
      <c r="R542" s="222"/>
      <c r="S542" s="222"/>
      <c r="T542" s="223"/>
      <c r="AT542" s="224" t="s">
        <v>171</v>
      </c>
      <c r="AU542" s="224" t="s">
        <v>82</v>
      </c>
      <c r="AV542" s="12" t="s">
        <v>80</v>
      </c>
      <c r="AW542" s="12" t="s">
        <v>35</v>
      </c>
      <c r="AX542" s="12" t="s">
        <v>72</v>
      </c>
      <c r="AY542" s="224" t="s">
        <v>160</v>
      </c>
    </row>
    <row r="543" spans="2:65" s="13" customFormat="1">
      <c r="B543" s="225"/>
      <c r="C543" s="226"/>
      <c r="D543" s="212" t="s">
        <v>171</v>
      </c>
      <c r="E543" s="227" t="s">
        <v>21</v>
      </c>
      <c r="F543" s="228" t="s">
        <v>934</v>
      </c>
      <c r="G543" s="226"/>
      <c r="H543" s="229">
        <v>135.83000000000001</v>
      </c>
      <c r="I543" s="230"/>
      <c r="J543" s="226"/>
      <c r="K543" s="226"/>
      <c r="L543" s="231"/>
      <c r="M543" s="232"/>
      <c r="N543" s="233"/>
      <c r="O543" s="233"/>
      <c r="P543" s="233"/>
      <c r="Q543" s="233"/>
      <c r="R543" s="233"/>
      <c r="S543" s="233"/>
      <c r="T543" s="234"/>
      <c r="AT543" s="235" t="s">
        <v>171</v>
      </c>
      <c r="AU543" s="235" t="s">
        <v>82</v>
      </c>
      <c r="AV543" s="13" t="s">
        <v>82</v>
      </c>
      <c r="AW543" s="13" t="s">
        <v>35</v>
      </c>
      <c r="AX543" s="13" t="s">
        <v>72</v>
      </c>
      <c r="AY543" s="235" t="s">
        <v>160</v>
      </c>
    </row>
    <row r="544" spans="2:65" s="1" customFormat="1" ht="34.200000000000003" customHeight="1">
      <c r="B544" s="40"/>
      <c r="C544" s="200" t="s">
        <v>960</v>
      </c>
      <c r="D544" s="200" t="s">
        <v>162</v>
      </c>
      <c r="E544" s="201" t="s">
        <v>961</v>
      </c>
      <c r="F544" s="202" t="s">
        <v>962</v>
      </c>
      <c r="G544" s="203" t="s">
        <v>252</v>
      </c>
      <c r="H544" s="204">
        <v>78.05</v>
      </c>
      <c r="I544" s="205"/>
      <c r="J544" s="206">
        <f>ROUND(I544*H544,2)</f>
        <v>0</v>
      </c>
      <c r="K544" s="202" t="s">
        <v>166</v>
      </c>
      <c r="L544" s="60"/>
      <c r="M544" s="207" t="s">
        <v>21</v>
      </c>
      <c r="N544" s="208" t="s">
        <v>43</v>
      </c>
      <c r="O544" s="41"/>
      <c r="P544" s="209">
        <f>O544*H544</f>
        <v>0</v>
      </c>
      <c r="Q544" s="209">
        <v>3.46E-3</v>
      </c>
      <c r="R544" s="209">
        <f>Q544*H544</f>
        <v>0.27005299999999999</v>
      </c>
      <c r="S544" s="209">
        <v>0</v>
      </c>
      <c r="T544" s="210">
        <f>S544*H544</f>
        <v>0</v>
      </c>
      <c r="AR544" s="23" t="s">
        <v>275</v>
      </c>
      <c r="AT544" s="23" t="s">
        <v>162</v>
      </c>
      <c r="AU544" s="23" t="s">
        <v>82</v>
      </c>
      <c r="AY544" s="23" t="s">
        <v>160</v>
      </c>
      <c r="BE544" s="211">
        <f>IF(N544="základní",J544,0)</f>
        <v>0</v>
      </c>
      <c r="BF544" s="211">
        <f>IF(N544="snížená",J544,0)</f>
        <v>0</v>
      </c>
      <c r="BG544" s="211">
        <f>IF(N544="zákl. přenesená",J544,0)</f>
        <v>0</v>
      </c>
      <c r="BH544" s="211">
        <f>IF(N544="sníž. přenesená",J544,0)</f>
        <v>0</v>
      </c>
      <c r="BI544" s="211">
        <f>IF(N544="nulová",J544,0)</f>
        <v>0</v>
      </c>
      <c r="BJ544" s="23" t="s">
        <v>80</v>
      </c>
      <c r="BK544" s="211">
        <f>ROUND(I544*H544,2)</f>
        <v>0</v>
      </c>
      <c r="BL544" s="23" t="s">
        <v>275</v>
      </c>
      <c r="BM544" s="23" t="s">
        <v>963</v>
      </c>
    </row>
    <row r="545" spans="2:65" s="12" customFormat="1">
      <c r="B545" s="215"/>
      <c r="C545" s="216"/>
      <c r="D545" s="212" t="s">
        <v>171</v>
      </c>
      <c r="E545" s="217" t="s">
        <v>21</v>
      </c>
      <c r="F545" s="218" t="s">
        <v>172</v>
      </c>
      <c r="G545" s="216"/>
      <c r="H545" s="217" t="s">
        <v>21</v>
      </c>
      <c r="I545" s="219"/>
      <c r="J545" s="216"/>
      <c r="K545" s="216"/>
      <c r="L545" s="220"/>
      <c r="M545" s="221"/>
      <c r="N545" s="222"/>
      <c r="O545" s="222"/>
      <c r="P545" s="222"/>
      <c r="Q545" s="222"/>
      <c r="R545" s="222"/>
      <c r="S545" s="222"/>
      <c r="T545" s="223"/>
      <c r="AT545" s="224" t="s">
        <v>171</v>
      </c>
      <c r="AU545" s="224" t="s">
        <v>82</v>
      </c>
      <c r="AV545" s="12" t="s">
        <v>80</v>
      </c>
      <c r="AW545" s="12" t="s">
        <v>35</v>
      </c>
      <c r="AX545" s="12" t="s">
        <v>72</v>
      </c>
      <c r="AY545" s="224" t="s">
        <v>160</v>
      </c>
    </row>
    <row r="546" spans="2:65" s="13" customFormat="1">
      <c r="B546" s="225"/>
      <c r="C546" s="226"/>
      <c r="D546" s="212" t="s">
        <v>171</v>
      </c>
      <c r="E546" s="227" t="s">
        <v>21</v>
      </c>
      <c r="F546" s="228" t="s">
        <v>374</v>
      </c>
      <c r="G546" s="226"/>
      <c r="H546" s="229">
        <v>84.55</v>
      </c>
      <c r="I546" s="230"/>
      <c r="J546" s="226"/>
      <c r="K546" s="226"/>
      <c r="L546" s="231"/>
      <c r="M546" s="232"/>
      <c r="N546" s="233"/>
      <c r="O546" s="233"/>
      <c r="P546" s="233"/>
      <c r="Q546" s="233"/>
      <c r="R546" s="233"/>
      <c r="S546" s="233"/>
      <c r="T546" s="234"/>
      <c r="AT546" s="235" t="s">
        <v>171</v>
      </c>
      <c r="AU546" s="235" t="s">
        <v>82</v>
      </c>
      <c r="AV546" s="13" t="s">
        <v>82</v>
      </c>
      <c r="AW546" s="13" t="s">
        <v>35</v>
      </c>
      <c r="AX546" s="13" t="s">
        <v>72</v>
      </c>
      <c r="AY546" s="235" t="s">
        <v>160</v>
      </c>
    </row>
    <row r="547" spans="2:65" s="13" customFormat="1">
      <c r="B547" s="225"/>
      <c r="C547" s="226"/>
      <c r="D547" s="212" t="s">
        <v>171</v>
      </c>
      <c r="E547" s="227" t="s">
        <v>21</v>
      </c>
      <c r="F547" s="228" t="s">
        <v>964</v>
      </c>
      <c r="G547" s="226"/>
      <c r="H547" s="229">
        <v>-6.5</v>
      </c>
      <c r="I547" s="230"/>
      <c r="J547" s="226"/>
      <c r="K547" s="226"/>
      <c r="L547" s="231"/>
      <c r="M547" s="232"/>
      <c r="N547" s="233"/>
      <c r="O547" s="233"/>
      <c r="P547" s="233"/>
      <c r="Q547" s="233"/>
      <c r="R547" s="233"/>
      <c r="S547" s="233"/>
      <c r="T547" s="234"/>
      <c r="AT547" s="235" t="s">
        <v>171</v>
      </c>
      <c r="AU547" s="235" t="s">
        <v>82</v>
      </c>
      <c r="AV547" s="13" t="s">
        <v>82</v>
      </c>
      <c r="AW547" s="13" t="s">
        <v>35</v>
      </c>
      <c r="AX547" s="13" t="s">
        <v>72</v>
      </c>
      <c r="AY547" s="235" t="s">
        <v>160</v>
      </c>
    </row>
    <row r="548" spans="2:65" s="1" customFormat="1" ht="34.200000000000003" customHeight="1">
      <c r="B548" s="40"/>
      <c r="C548" s="200" t="s">
        <v>965</v>
      </c>
      <c r="D548" s="200" t="s">
        <v>162</v>
      </c>
      <c r="E548" s="201" t="s">
        <v>966</v>
      </c>
      <c r="F548" s="202" t="s">
        <v>967</v>
      </c>
      <c r="G548" s="203" t="s">
        <v>188</v>
      </c>
      <c r="H548" s="204">
        <v>4.76</v>
      </c>
      <c r="I548" s="205"/>
      <c r="J548" s="206">
        <f>ROUND(I548*H548,2)</f>
        <v>0</v>
      </c>
      <c r="K548" s="202" t="s">
        <v>166</v>
      </c>
      <c r="L548" s="60"/>
      <c r="M548" s="207" t="s">
        <v>21</v>
      </c>
      <c r="N548" s="208" t="s">
        <v>43</v>
      </c>
      <c r="O548" s="41"/>
      <c r="P548" s="209">
        <f>O548*H548</f>
        <v>0</v>
      </c>
      <c r="Q548" s="209">
        <v>0</v>
      </c>
      <c r="R548" s="209">
        <f>Q548*H548</f>
        <v>0</v>
      </c>
      <c r="S548" s="209">
        <v>0</v>
      </c>
      <c r="T548" s="210">
        <f>S548*H548</f>
        <v>0</v>
      </c>
      <c r="AR548" s="23" t="s">
        <v>275</v>
      </c>
      <c r="AT548" s="23" t="s">
        <v>162</v>
      </c>
      <c r="AU548" s="23" t="s">
        <v>82</v>
      </c>
      <c r="AY548" s="23" t="s">
        <v>160</v>
      </c>
      <c r="BE548" s="211">
        <f>IF(N548="základní",J548,0)</f>
        <v>0</v>
      </c>
      <c r="BF548" s="211">
        <f>IF(N548="snížená",J548,0)</f>
        <v>0</v>
      </c>
      <c r="BG548" s="211">
        <f>IF(N548="zákl. přenesená",J548,0)</f>
        <v>0</v>
      </c>
      <c r="BH548" s="211">
        <f>IF(N548="sníž. přenesená",J548,0)</f>
        <v>0</v>
      </c>
      <c r="BI548" s="211">
        <f>IF(N548="nulová",J548,0)</f>
        <v>0</v>
      </c>
      <c r="BJ548" s="23" t="s">
        <v>80</v>
      </c>
      <c r="BK548" s="211">
        <f>ROUND(I548*H548,2)</f>
        <v>0</v>
      </c>
      <c r="BL548" s="23" t="s">
        <v>275</v>
      </c>
      <c r="BM548" s="23" t="s">
        <v>968</v>
      </c>
    </row>
    <row r="549" spans="2:65" s="1" customFormat="1" ht="120">
      <c r="B549" s="40"/>
      <c r="C549" s="62"/>
      <c r="D549" s="212" t="s">
        <v>169</v>
      </c>
      <c r="E549" s="62"/>
      <c r="F549" s="213" t="s">
        <v>842</v>
      </c>
      <c r="G549" s="62"/>
      <c r="H549" s="62"/>
      <c r="I549" s="171"/>
      <c r="J549" s="62"/>
      <c r="K549" s="62"/>
      <c r="L549" s="60"/>
      <c r="M549" s="214"/>
      <c r="N549" s="41"/>
      <c r="O549" s="41"/>
      <c r="P549" s="41"/>
      <c r="Q549" s="41"/>
      <c r="R549" s="41"/>
      <c r="S549" s="41"/>
      <c r="T549" s="77"/>
      <c r="AT549" s="23" t="s">
        <v>169</v>
      </c>
      <c r="AU549" s="23" t="s">
        <v>82</v>
      </c>
    </row>
    <row r="550" spans="2:65" s="11" customFormat="1" ht="29.85" customHeight="1">
      <c r="B550" s="184"/>
      <c r="C550" s="185"/>
      <c r="D550" s="186" t="s">
        <v>71</v>
      </c>
      <c r="E550" s="198" t="s">
        <v>969</v>
      </c>
      <c r="F550" s="198" t="s">
        <v>970</v>
      </c>
      <c r="G550" s="185"/>
      <c r="H550" s="185"/>
      <c r="I550" s="188"/>
      <c r="J550" s="199">
        <f>BK550</f>
        <v>0</v>
      </c>
      <c r="K550" s="185"/>
      <c r="L550" s="190"/>
      <c r="M550" s="191"/>
      <c r="N550" s="192"/>
      <c r="O550" s="192"/>
      <c r="P550" s="193">
        <f>SUM(P551:P577)</f>
        <v>0</v>
      </c>
      <c r="Q550" s="192"/>
      <c r="R550" s="193">
        <f>SUM(R551:R577)</f>
        <v>1.1686668</v>
      </c>
      <c r="S550" s="192"/>
      <c r="T550" s="194">
        <f>SUM(T551:T577)</f>
        <v>0</v>
      </c>
      <c r="AR550" s="195" t="s">
        <v>82</v>
      </c>
      <c r="AT550" s="196" t="s">
        <v>71</v>
      </c>
      <c r="AU550" s="196" t="s">
        <v>80</v>
      </c>
      <c r="AY550" s="195" t="s">
        <v>160</v>
      </c>
      <c r="BK550" s="197">
        <f>SUM(BK551:BK577)</f>
        <v>0</v>
      </c>
    </row>
    <row r="551" spans="2:65" s="1" customFormat="1" ht="34.200000000000003" customHeight="1">
      <c r="B551" s="40"/>
      <c r="C551" s="200" t="s">
        <v>971</v>
      </c>
      <c r="D551" s="200" t="s">
        <v>162</v>
      </c>
      <c r="E551" s="201" t="s">
        <v>972</v>
      </c>
      <c r="F551" s="202" t="s">
        <v>973</v>
      </c>
      <c r="G551" s="203" t="s">
        <v>234</v>
      </c>
      <c r="H551" s="204">
        <v>45.8</v>
      </c>
      <c r="I551" s="205"/>
      <c r="J551" s="206">
        <f>ROUND(I551*H551,2)</f>
        <v>0</v>
      </c>
      <c r="K551" s="202" t="s">
        <v>166</v>
      </c>
      <c r="L551" s="60"/>
      <c r="M551" s="207" t="s">
        <v>21</v>
      </c>
      <c r="N551" s="208" t="s">
        <v>43</v>
      </c>
      <c r="O551" s="41"/>
      <c r="P551" s="209">
        <f>O551*H551</f>
        <v>0</v>
      </c>
      <c r="Q551" s="209">
        <v>3.0000000000000001E-3</v>
      </c>
      <c r="R551" s="209">
        <f>Q551*H551</f>
        <v>0.13739999999999999</v>
      </c>
      <c r="S551" s="209">
        <v>0</v>
      </c>
      <c r="T551" s="210">
        <f>S551*H551</f>
        <v>0</v>
      </c>
      <c r="AR551" s="23" t="s">
        <v>275</v>
      </c>
      <c r="AT551" s="23" t="s">
        <v>162</v>
      </c>
      <c r="AU551" s="23" t="s">
        <v>82</v>
      </c>
      <c r="AY551" s="23" t="s">
        <v>160</v>
      </c>
      <c r="BE551" s="211">
        <f>IF(N551="základní",J551,0)</f>
        <v>0</v>
      </c>
      <c r="BF551" s="211">
        <f>IF(N551="snížená",J551,0)</f>
        <v>0</v>
      </c>
      <c r="BG551" s="211">
        <f>IF(N551="zákl. přenesená",J551,0)</f>
        <v>0</v>
      </c>
      <c r="BH551" s="211">
        <f>IF(N551="sníž. přenesená",J551,0)</f>
        <v>0</v>
      </c>
      <c r="BI551" s="211">
        <f>IF(N551="nulová",J551,0)</f>
        <v>0</v>
      </c>
      <c r="BJ551" s="23" t="s">
        <v>80</v>
      </c>
      <c r="BK551" s="211">
        <f>ROUND(I551*H551,2)</f>
        <v>0</v>
      </c>
      <c r="BL551" s="23" t="s">
        <v>275</v>
      </c>
      <c r="BM551" s="23" t="s">
        <v>974</v>
      </c>
    </row>
    <row r="552" spans="2:65" s="13" customFormat="1">
      <c r="B552" s="225"/>
      <c r="C552" s="226"/>
      <c r="D552" s="212" t="s">
        <v>171</v>
      </c>
      <c r="E552" s="227" t="s">
        <v>21</v>
      </c>
      <c r="F552" s="228" t="s">
        <v>680</v>
      </c>
      <c r="G552" s="226"/>
      <c r="H552" s="229">
        <v>30.76</v>
      </c>
      <c r="I552" s="230"/>
      <c r="J552" s="226"/>
      <c r="K552" s="226"/>
      <c r="L552" s="231"/>
      <c r="M552" s="232"/>
      <c r="N552" s="233"/>
      <c r="O552" s="233"/>
      <c r="P552" s="233"/>
      <c r="Q552" s="233"/>
      <c r="R552" s="233"/>
      <c r="S552" s="233"/>
      <c r="T552" s="234"/>
      <c r="AT552" s="235" t="s">
        <v>171</v>
      </c>
      <c r="AU552" s="235" t="s">
        <v>82</v>
      </c>
      <c r="AV552" s="13" t="s">
        <v>82</v>
      </c>
      <c r="AW552" s="13" t="s">
        <v>35</v>
      </c>
      <c r="AX552" s="13" t="s">
        <v>72</v>
      </c>
      <c r="AY552" s="235" t="s">
        <v>160</v>
      </c>
    </row>
    <row r="553" spans="2:65" s="13" customFormat="1">
      <c r="B553" s="225"/>
      <c r="C553" s="226"/>
      <c r="D553" s="212" t="s">
        <v>171</v>
      </c>
      <c r="E553" s="227" t="s">
        <v>21</v>
      </c>
      <c r="F553" s="228" t="s">
        <v>975</v>
      </c>
      <c r="G553" s="226"/>
      <c r="H553" s="229">
        <v>12.798</v>
      </c>
      <c r="I553" s="230"/>
      <c r="J553" s="226"/>
      <c r="K553" s="226"/>
      <c r="L553" s="231"/>
      <c r="M553" s="232"/>
      <c r="N553" s="233"/>
      <c r="O553" s="233"/>
      <c r="P553" s="233"/>
      <c r="Q553" s="233"/>
      <c r="R553" s="233"/>
      <c r="S553" s="233"/>
      <c r="T553" s="234"/>
      <c r="AT553" s="235" t="s">
        <v>171</v>
      </c>
      <c r="AU553" s="235" t="s">
        <v>82</v>
      </c>
      <c r="AV553" s="13" t="s">
        <v>82</v>
      </c>
      <c r="AW553" s="13" t="s">
        <v>35</v>
      </c>
      <c r="AX553" s="13" t="s">
        <v>72</v>
      </c>
      <c r="AY553" s="235" t="s">
        <v>160</v>
      </c>
    </row>
    <row r="554" spans="2:65" s="13" customFormat="1">
      <c r="B554" s="225"/>
      <c r="C554" s="226"/>
      <c r="D554" s="212" t="s">
        <v>171</v>
      </c>
      <c r="E554" s="227" t="s">
        <v>21</v>
      </c>
      <c r="F554" s="228" t="s">
        <v>976</v>
      </c>
      <c r="G554" s="226"/>
      <c r="H554" s="229">
        <v>12.726000000000001</v>
      </c>
      <c r="I554" s="230"/>
      <c r="J554" s="226"/>
      <c r="K554" s="226"/>
      <c r="L554" s="231"/>
      <c r="M554" s="232"/>
      <c r="N554" s="233"/>
      <c r="O554" s="233"/>
      <c r="P554" s="233"/>
      <c r="Q554" s="233"/>
      <c r="R554" s="233"/>
      <c r="S554" s="233"/>
      <c r="T554" s="234"/>
      <c r="AT554" s="235" t="s">
        <v>171</v>
      </c>
      <c r="AU554" s="235" t="s">
        <v>82</v>
      </c>
      <c r="AV554" s="13" t="s">
        <v>82</v>
      </c>
      <c r="AW554" s="13" t="s">
        <v>35</v>
      </c>
      <c r="AX554" s="13" t="s">
        <v>72</v>
      </c>
      <c r="AY554" s="235" t="s">
        <v>160</v>
      </c>
    </row>
    <row r="555" spans="2:65" s="13" customFormat="1">
      <c r="B555" s="225"/>
      <c r="C555" s="226"/>
      <c r="D555" s="212" t="s">
        <v>171</v>
      </c>
      <c r="E555" s="227" t="s">
        <v>21</v>
      </c>
      <c r="F555" s="228" t="s">
        <v>977</v>
      </c>
      <c r="G555" s="226"/>
      <c r="H555" s="229">
        <v>1.8360000000000001</v>
      </c>
      <c r="I555" s="230"/>
      <c r="J555" s="226"/>
      <c r="K555" s="226"/>
      <c r="L555" s="231"/>
      <c r="M555" s="232"/>
      <c r="N555" s="233"/>
      <c r="O555" s="233"/>
      <c r="P555" s="233"/>
      <c r="Q555" s="233"/>
      <c r="R555" s="233"/>
      <c r="S555" s="233"/>
      <c r="T555" s="234"/>
      <c r="AT555" s="235" t="s">
        <v>171</v>
      </c>
      <c r="AU555" s="235" t="s">
        <v>82</v>
      </c>
      <c r="AV555" s="13" t="s">
        <v>82</v>
      </c>
      <c r="AW555" s="13" t="s">
        <v>35</v>
      </c>
      <c r="AX555" s="13" t="s">
        <v>72</v>
      </c>
      <c r="AY555" s="235" t="s">
        <v>160</v>
      </c>
    </row>
    <row r="556" spans="2:65" s="13" customFormat="1">
      <c r="B556" s="225"/>
      <c r="C556" s="226"/>
      <c r="D556" s="212" t="s">
        <v>171</v>
      </c>
      <c r="E556" s="227" t="s">
        <v>21</v>
      </c>
      <c r="F556" s="228" t="s">
        <v>978</v>
      </c>
      <c r="G556" s="226"/>
      <c r="H556" s="229">
        <v>-12.32</v>
      </c>
      <c r="I556" s="230"/>
      <c r="J556" s="226"/>
      <c r="K556" s="226"/>
      <c r="L556" s="231"/>
      <c r="M556" s="232"/>
      <c r="N556" s="233"/>
      <c r="O556" s="233"/>
      <c r="P556" s="233"/>
      <c r="Q556" s="233"/>
      <c r="R556" s="233"/>
      <c r="S556" s="233"/>
      <c r="T556" s="234"/>
      <c r="AT556" s="235" t="s">
        <v>171</v>
      </c>
      <c r="AU556" s="235" t="s">
        <v>82</v>
      </c>
      <c r="AV556" s="13" t="s">
        <v>82</v>
      </c>
      <c r="AW556" s="13" t="s">
        <v>35</v>
      </c>
      <c r="AX556" s="13" t="s">
        <v>72</v>
      </c>
      <c r="AY556" s="235" t="s">
        <v>160</v>
      </c>
    </row>
    <row r="557" spans="2:65" s="1" customFormat="1" ht="22.8" customHeight="1">
      <c r="B557" s="40"/>
      <c r="C557" s="236" t="s">
        <v>979</v>
      </c>
      <c r="D557" s="236" t="s">
        <v>212</v>
      </c>
      <c r="E557" s="237" t="s">
        <v>980</v>
      </c>
      <c r="F557" s="238" t="s">
        <v>981</v>
      </c>
      <c r="G557" s="239" t="s">
        <v>234</v>
      </c>
      <c r="H557" s="240">
        <v>50.38</v>
      </c>
      <c r="I557" s="241"/>
      <c r="J557" s="242">
        <f>ROUND(I557*H557,2)</f>
        <v>0</v>
      </c>
      <c r="K557" s="238" t="s">
        <v>21</v>
      </c>
      <c r="L557" s="243"/>
      <c r="M557" s="244" t="s">
        <v>21</v>
      </c>
      <c r="N557" s="245" t="s">
        <v>43</v>
      </c>
      <c r="O557" s="41"/>
      <c r="P557" s="209">
        <f>O557*H557</f>
        <v>0</v>
      </c>
      <c r="Q557" s="209">
        <v>1.26E-2</v>
      </c>
      <c r="R557" s="209">
        <f>Q557*H557</f>
        <v>0.63478800000000002</v>
      </c>
      <c r="S557" s="209">
        <v>0</v>
      </c>
      <c r="T557" s="210">
        <f>S557*H557</f>
        <v>0</v>
      </c>
      <c r="AR557" s="23" t="s">
        <v>397</v>
      </c>
      <c r="AT557" s="23" t="s">
        <v>212</v>
      </c>
      <c r="AU557" s="23" t="s">
        <v>82</v>
      </c>
      <c r="AY557" s="23" t="s">
        <v>160</v>
      </c>
      <c r="BE557" s="211">
        <f>IF(N557="základní",J557,0)</f>
        <v>0</v>
      </c>
      <c r="BF557" s="211">
        <f>IF(N557="snížená",J557,0)</f>
        <v>0</v>
      </c>
      <c r="BG557" s="211">
        <f>IF(N557="zákl. přenesená",J557,0)</f>
        <v>0</v>
      </c>
      <c r="BH557" s="211">
        <f>IF(N557="sníž. přenesená",J557,0)</f>
        <v>0</v>
      </c>
      <c r="BI557" s="211">
        <f>IF(N557="nulová",J557,0)</f>
        <v>0</v>
      </c>
      <c r="BJ557" s="23" t="s">
        <v>80</v>
      </c>
      <c r="BK557" s="211">
        <f>ROUND(I557*H557,2)</f>
        <v>0</v>
      </c>
      <c r="BL557" s="23" t="s">
        <v>275</v>
      </c>
      <c r="BM557" s="23" t="s">
        <v>982</v>
      </c>
    </row>
    <row r="558" spans="2:65" s="13" customFormat="1">
      <c r="B558" s="225"/>
      <c r="C558" s="226"/>
      <c r="D558" s="212" t="s">
        <v>171</v>
      </c>
      <c r="E558" s="226"/>
      <c r="F558" s="228" t="s">
        <v>983</v>
      </c>
      <c r="G558" s="226"/>
      <c r="H558" s="229">
        <v>50.38</v>
      </c>
      <c r="I558" s="230"/>
      <c r="J558" s="226"/>
      <c r="K558" s="226"/>
      <c r="L558" s="231"/>
      <c r="M558" s="232"/>
      <c r="N558" s="233"/>
      <c r="O558" s="233"/>
      <c r="P558" s="233"/>
      <c r="Q558" s="233"/>
      <c r="R558" s="233"/>
      <c r="S558" s="233"/>
      <c r="T558" s="234"/>
      <c r="AT558" s="235" t="s">
        <v>171</v>
      </c>
      <c r="AU558" s="235" t="s">
        <v>82</v>
      </c>
      <c r="AV558" s="13" t="s">
        <v>82</v>
      </c>
      <c r="AW558" s="13" t="s">
        <v>6</v>
      </c>
      <c r="AX558" s="13" t="s">
        <v>80</v>
      </c>
      <c r="AY558" s="235" t="s">
        <v>160</v>
      </c>
    </row>
    <row r="559" spans="2:65" s="1" customFormat="1" ht="22.8" customHeight="1">
      <c r="B559" s="40"/>
      <c r="C559" s="200" t="s">
        <v>984</v>
      </c>
      <c r="D559" s="200" t="s">
        <v>162</v>
      </c>
      <c r="E559" s="201" t="s">
        <v>985</v>
      </c>
      <c r="F559" s="202" t="s">
        <v>986</v>
      </c>
      <c r="G559" s="203" t="s">
        <v>234</v>
      </c>
      <c r="H559" s="204">
        <v>48.156999999999996</v>
      </c>
      <c r="I559" s="205"/>
      <c r="J559" s="206">
        <f>ROUND(I559*H559,2)</f>
        <v>0</v>
      </c>
      <c r="K559" s="202" t="s">
        <v>166</v>
      </c>
      <c r="L559" s="60"/>
      <c r="M559" s="207" t="s">
        <v>21</v>
      </c>
      <c r="N559" s="208" t="s">
        <v>43</v>
      </c>
      <c r="O559" s="41"/>
      <c r="P559" s="209">
        <f>O559*H559</f>
        <v>0</v>
      </c>
      <c r="Q559" s="209">
        <v>8.0000000000000002E-3</v>
      </c>
      <c r="R559" s="209">
        <f>Q559*H559</f>
        <v>0.38525599999999999</v>
      </c>
      <c r="S559" s="209">
        <v>0</v>
      </c>
      <c r="T559" s="210">
        <f>S559*H559</f>
        <v>0</v>
      </c>
      <c r="AR559" s="23" t="s">
        <v>275</v>
      </c>
      <c r="AT559" s="23" t="s">
        <v>162</v>
      </c>
      <c r="AU559" s="23" t="s">
        <v>82</v>
      </c>
      <c r="AY559" s="23" t="s">
        <v>160</v>
      </c>
      <c r="BE559" s="211">
        <f>IF(N559="základní",J559,0)</f>
        <v>0</v>
      </c>
      <c r="BF559" s="211">
        <f>IF(N559="snížená",J559,0)</f>
        <v>0</v>
      </c>
      <c r="BG559" s="211">
        <f>IF(N559="zákl. přenesená",J559,0)</f>
        <v>0</v>
      </c>
      <c r="BH559" s="211">
        <f>IF(N559="sníž. přenesená",J559,0)</f>
        <v>0</v>
      </c>
      <c r="BI559" s="211">
        <f>IF(N559="nulová",J559,0)</f>
        <v>0</v>
      </c>
      <c r="BJ559" s="23" t="s">
        <v>80</v>
      </c>
      <c r="BK559" s="211">
        <f>ROUND(I559*H559,2)</f>
        <v>0</v>
      </c>
      <c r="BL559" s="23" t="s">
        <v>275</v>
      </c>
      <c r="BM559" s="23" t="s">
        <v>987</v>
      </c>
    </row>
    <row r="560" spans="2:65" s="12" customFormat="1">
      <c r="B560" s="215"/>
      <c r="C560" s="216"/>
      <c r="D560" s="212" t="s">
        <v>171</v>
      </c>
      <c r="E560" s="217" t="s">
        <v>21</v>
      </c>
      <c r="F560" s="218" t="s">
        <v>988</v>
      </c>
      <c r="G560" s="216"/>
      <c r="H560" s="217" t="s">
        <v>21</v>
      </c>
      <c r="I560" s="219"/>
      <c r="J560" s="216"/>
      <c r="K560" s="216"/>
      <c r="L560" s="220"/>
      <c r="M560" s="221"/>
      <c r="N560" s="222"/>
      <c r="O560" s="222"/>
      <c r="P560" s="222"/>
      <c r="Q560" s="222"/>
      <c r="R560" s="222"/>
      <c r="S560" s="222"/>
      <c r="T560" s="223"/>
      <c r="AT560" s="224" t="s">
        <v>171</v>
      </c>
      <c r="AU560" s="224" t="s">
        <v>82</v>
      </c>
      <c r="AV560" s="12" t="s">
        <v>80</v>
      </c>
      <c r="AW560" s="12" t="s">
        <v>35</v>
      </c>
      <c r="AX560" s="12" t="s">
        <v>72</v>
      </c>
      <c r="AY560" s="224" t="s">
        <v>160</v>
      </c>
    </row>
    <row r="561" spans="2:65" s="13" customFormat="1">
      <c r="B561" s="225"/>
      <c r="C561" s="226"/>
      <c r="D561" s="212" t="s">
        <v>171</v>
      </c>
      <c r="E561" s="227" t="s">
        <v>21</v>
      </c>
      <c r="F561" s="228" t="s">
        <v>615</v>
      </c>
      <c r="G561" s="226"/>
      <c r="H561" s="229">
        <v>15.754</v>
      </c>
      <c r="I561" s="230"/>
      <c r="J561" s="226"/>
      <c r="K561" s="226"/>
      <c r="L561" s="231"/>
      <c r="M561" s="232"/>
      <c r="N561" s="233"/>
      <c r="O561" s="233"/>
      <c r="P561" s="233"/>
      <c r="Q561" s="233"/>
      <c r="R561" s="233"/>
      <c r="S561" s="233"/>
      <c r="T561" s="234"/>
      <c r="AT561" s="235" t="s">
        <v>171</v>
      </c>
      <c r="AU561" s="235" t="s">
        <v>82</v>
      </c>
      <c r="AV561" s="13" t="s">
        <v>82</v>
      </c>
      <c r="AW561" s="13" t="s">
        <v>35</v>
      </c>
      <c r="AX561" s="13" t="s">
        <v>72</v>
      </c>
      <c r="AY561" s="235" t="s">
        <v>160</v>
      </c>
    </row>
    <row r="562" spans="2:65" s="13" customFormat="1">
      <c r="B562" s="225"/>
      <c r="C562" s="226"/>
      <c r="D562" s="212" t="s">
        <v>171</v>
      </c>
      <c r="E562" s="227" t="s">
        <v>21</v>
      </c>
      <c r="F562" s="228" t="s">
        <v>616</v>
      </c>
      <c r="G562" s="226"/>
      <c r="H562" s="229">
        <v>27.308</v>
      </c>
      <c r="I562" s="230"/>
      <c r="J562" s="226"/>
      <c r="K562" s="226"/>
      <c r="L562" s="231"/>
      <c r="M562" s="232"/>
      <c r="N562" s="233"/>
      <c r="O562" s="233"/>
      <c r="P562" s="233"/>
      <c r="Q562" s="233"/>
      <c r="R562" s="233"/>
      <c r="S562" s="233"/>
      <c r="T562" s="234"/>
      <c r="AT562" s="235" t="s">
        <v>171</v>
      </c>
      <c r="AU562" s="235" t="s">
        <v>82</v>
      </c>
      <c r="AV562" s="13" t="s">
        <v>82</v>
      </c>
      <c r="AW562" s="13" t="s">
        <v>35</v>
      </c>
      <c r="AX562" s="13" t="s">
        <v>72</v>
      </c>
      <c r="AY562" s="235" t="s">
        <v>160</v>
      </c>
    </row>
    <row r="563" spans="2:65" s="13" customFormat="1">
      <c r="B563" s="225"/>
      <c r="C563" s="226"/>
      <c r="D563" s="212" t="s">
        <v>171</v>
      </c>
      <c r="E563" s="227" t="s">
        <v>21</v>
      </c>
      <c r="F563" s="228" t="s">
        <v>617</v>
      </c>
      <c r="G563" s="226"/>
      <c r="H563" s="229">
        <v>12.43</v>
      </c>
      <c r="I563" s="230"/>
      <c r="J563" s="226"/>
      <c r="K563" s="226"/>
      <c r="L563" s="231"/>
      <c r="M563" s="232"/>
      <c r="N563" s="233"/>
      <c r="O563" s="233"/>
      <c r="P563" s="233"/>
      <c r="Q563" s="233"/>
      <c r="R563" s="233"/>
      <c r="S563" s="233"/>
      <c r="T563" s="234"/>
      <c r="AT563" s="235" t="s">
        <v>171</v>
      </c>
      <c r="AU563" s="235" t="s">
        <v>82</v>
      </c>
      <c r="AV563" s="13" t="s">
        <v>82</v>
      </c>
      <c r="AW563" s="13" t="s">
        <v>35</v>
      </c>
      <c r="AX563" s="13" t="s">
        <v>72</v>
      </c>
      <c r="AY563" s="235" t="s">
        <v>160</v>
      </c>
    </row>
    <row r="564" spans="2:65" s="13" customFormat="1">
      <c r="B564" s="225"/>
      <c r="C564" s="226"/>
      <c r="D564" s="212" t="s">
        <v>171</v>
      </c>
      <c r="E564" s="227" t="s">
        <v>21</v>
      </c>
      <c r="F564" s="228" t="s">
        <v>618</v>
      </c>
      <c r="G564" s="226"/>
      <c r="H564" s="229">
        <v>-7.335</v>
      </c>
      <c r="I564" s="230"/>
      <c r="J564" s="226"/>
      <c r="K564" s="226"/>
      <c r="L564" s="231"/>
      <c r="M564" s="232"/>
      <c r="N564" s="233"/>
      <c r="O564" s="233"/>
      <c r="P564" s="233"/>
      <c r="Q564" s="233"/>
      <c r="R564" s="233"/>
      <c r="S564" s="233"/>
      <c r="T564" s="234"/>
      <c r="AT564" s="235" t="s">
        <v>171</v>
      </c>
      <c r="AU564" s="235" t="s">
        <v>82</v>
      </c>
      <c r="AV564" s="13" t="s">
        <v>82</v>
      </c>
      <c r="AW564" s="13" t="s">
        <v>35</v>
      </c>
      <c r="AX564" s="13" t="s">
        <v>72</v>
      </c>
      <c r="AY564" s="235" t="s">
        <v>160</v>
      </c>
    </row>
    <row r="565" spans="2:65" s="1" customFormat="1" ht="22.8" customHeight="1">
      <c r="B565" s="40"/>
      <c r="C565" s="200" t="s">
        <v>989</v>
      </c>
      <c r="D565" s="200" t="s">
        <v>162</v>
      </c>
      <c r="E565" s="201" t="s">
        <v>990</v>
      </c>
      <c r="F565" s="202" t="s">
        <v>991</v>
      </c>
      <c r="G565" s="203" t="s">
        <v>252</v>
      </c>
      <c r="H565" s="204">
        <v>6</v>
      </c>
      <c r="I565" s="205"/>
      <c r="J565" s="206">
        <f>ROUND(I565*H565,2)</f>
        <v>0</v>
      </c>
      <c r="K565" s="202" t="s">
        <v>166</v>
      </c>
      <c r="L565" s="60"/>
      <c r="M565" s="207" t="s">
        <v>21</v>
      </c>
      <c r="N565" s="208" t="s">
        <v>43</v>
      </c>
      <c r="O565" s="41"/>
      <c r="P565" s="209">
        <f>O565*H565</f>
        <v>0</v>
      </c>
      <c r="Q565" s="209">
        <v>3.1E-4</v>
      </c>
      <c r="R565" s="209">
        <f>Q565*H565</f>
        <v>1.8600000000000001E-3</v>
      </c>
      <c r="S565" s="209">
        <v>0</v>
      </c>
      <c r="T565" s="210">
        <f>S565*H565</f>
        <v>0</v>
      </c>
      <c r="AR565" s="23" t="s">
        <v>275</v>
      </c>
      <c r="AT565" s="23" t="s">
        <v>162</v>
      </c>
      <c r="AU565" s="23" t="s">
        <v>82</v>
      </c>
      <c r="AY565" s="23" t="s">
        <v>160</v>
      </c>
      <c r="BE565" s="211">
        <f>IF(N565="základní",J565,0)</f>
        <v>0</v>
      </c>
      <c r="BF565" s="211">
        <f>IF(N565="snížená",J565,0)</f>
        <v>0</v>
      </c>
      <c r="BG565" s="211">
        <f>IF(N565="zákl. přenesená",J565,0)</f>
        <v>0</v>
      </c>
      <c r="BH565" s="211">
        <f>IF(N565="sníž. přenesená",J565,0)</f>
        <v>0</v>
      </c>
      <c r="BI565" s="211">
        <f>IF(N565="nulová",J565,0)</f>
        <v>0</v>
      </c>
      <c r="BJ565" s="23" t="s">
        <v>80</v>
      </c>
      <c r="BK565" s="211">
        <f>ROUND(I565*H565,2)</f>
        <v>0</v>
      </c>
      <c r="BL565" s="23" t="s">
        <v>275</v>
      </c>
      <c r="BM565" s="23" t="s">
        <v>992</v>
      </c>
    </row>
    <row r="566" spans="2:65" s="1" customFormat="1" ht="48">
      <c r="B566" s="40"/>
      <c r="C566" s="62"/>
      <c r="D566" s="212" t="s">
        <v>169</v>
      </c>
      <c r="E566" s="62"/>
      <c r="F566" s="213" t="s">
        <v>993</v>
      </c>
      <c r="G566" s="62"/>
      <c r="H566" s="62"/>
      <c r="I566" s="171"/>
      <c r="J566" s="62"/>
      <c r="K566" s="62"/>
      <c r="L566" s="60"/>
      <c r="M566" s="214"/>
      <c r="N566" s="41"/>
      <c r="O566" s="41"/>
      <c r="P566" s="41"/>
      <c r="Q566" s="41"/>
      <c r="R566" s="41"/>
      <c r="S566" s="41"/>
      <c r="T566" s="77"/>
      <c r="AT566" s="23" t="s">
        <v>169</v>
      </c>
      <c r="AU566" s="23" t="s">
        <v>82</v>
      </c>
    </row>
    <row r="567" spans="2:65" s="13" customFormat="1">
      <c r="B567" s="225"/>
      <c r="C567" s="226"/>
      <c r="D567" s="212" t="s">
        <v>171</v>
      </c>
      <c r="E567" s="227" t="s">
        <v>21</v>
      </c>
      <c r="F567" s="228" t="s">
        <v>994</v>
      </c>
      <c r="G567" s="226"/>
      <c r="H567" s="229">
        <v>6</v>
      </c>
      <c r="I567" s="230"/>
      <c r="J567" s="226"/>
      <c r="K567" s="226"/>
      <c r="L567" s="231"/>
      <c r="M567" s="232"/>
      <c r="N567" s="233"/>
      <c r="O567" s="233"/>
      <c r="P567" s="233"/>
      <c r="Q567" s="233"/>
      <c r="R567" s="233"/>
      <c r="S567" s="233"/>
      <c r="T567" s="234"/>
      <c r="AT567" s="235" t="s">
        <v>171</v>
      </c>
      <c r="AU567" s="235" t="s">
        <v>82</v>
      </c>
      <c r="AV567" s="13" t="s">
        <v>82</v>
      </c>
      <c r="AW567" s="13" t="s">
        <v>35</v>
      </c>
      <c r="AX567" s="13" t="s">
        <v>72</v>
      </c>
      <c r="AY567" s="235" t="s">
        <v>160</v>
      </c>
    </row>
    <row r="568" spans="2:65" s="1" customFormat="1" ht="22.8" customHeight="1">
      <c r="B568" s="40"/>
      <c r="C568" s="200" t="s">
        <v>995</v>
      </c>
      <c r="D568" s="200" t="s">
        <v>162</v>
      </c>
      <c r="E568" s="201" t="s">
        <v>996</v>
      </c>
      <c r="F568" s="202" t="s">
        <v>997</v>
      </c>
      <c r="G568" s="203" t="s">
        <v>252</v>
      </c>
      <c r="H568" s="204">
        <v>31.58</v>
      </c>
      <c r="I568" s="205"/>
      <c r="J568" s="206">
        <f>ROUND(I568*H568,2)</f>
        <v>0</v>
      </c>
      <c r="K568" s="202" t="s">
        <v>166</v>
      </c>
      <c r="L568" s="60"/>
      <c r="M568" s="207" t="s">
        <v>21</v>
      </c>
      <c r="N568" s="208" t="s">
        <v>43</v>
      </c>
      <c r="O568" s="41"/>
      <c r="P568" s="209">
        <f>O568*H568</f>
        <v>0</v>
      </c>
      <c r="Q568" s="209">
        <v>2.5999999999999998E-4</v>
      </c>
      <c r="R568" s="209">
        <f>Q568*H568</f>
        <v>8.210799999999999E-3</v>
      </c>
      <c r="S568" s="209">
        <v>0</v>
      </c>
      <c r="T568" s="210">
        <f>S568*H568</f>
        <v>0</v>
      </c>
      <c r="AR568" s="23" t="s">
        <v>275</v>
      </c>
      <c r="AT568" s="23" t="s">
        <v>162</v>
      </c>
      <c r="AU568" s="23" t="s">
        <v>82</v>
      </c>
      <c r="AY568" s="23" t="s">
        <v>160</v>
      </c>
      <c r="BE568" s="211">
        <f>IF(N568="základní",J568,0)</f>
        <v>0</v>
      </c>
      <c r="BF568" s="211">
        <f>IF(N568="snížená",J568,0)</f>
        <v>0</v>
      </c>
      <c r="BG568" s="211">
        <f>IF(N568="zákl. přenesená",J568,0)</f>
        <v>0</v>
      </c>
      <c r="BH568" s="211">
        <f>IF(N568="sníž. přenesená",J568,0)</f>
        <v>0</v>
      </c>
      <c r="BI568" s="211">
        <f>IF(N568="nulová",J568,0)</f>
        <v>0</v>
      </c>
      <c r="BJ568" s="23" t="s">
        <v>80</v>
      </c>
      <c r="BK568" s="211">
        <f>ROUND(I568*H568,2)</f>
        <v>0</v>
      </c>
      <c r="BL568" s="23" t="s">
        <v>275</v>
      </c>
      <c r="BM568" s="23" t="s">
        <v>998</v>
      </c>
    </row>
    <row r="569" spans="2:65" s="1" customFormat="1" ht="48">
      <c r="B569" s="40"/>
      <c r="C569" s="62"/>
      <c r="D569" s="212" t="s">
        <v>169</v>
      </c>
      <c r="E569" s="62"/>
      <c r="F569" s="213" t="s">
        <v>993</v>
      </c>
      <c r="G569" s="62"/>
      <c r="H569" s="62"/>
      <c r="I569" s="171"/>
      <c r="J569" s="62"/>
      <c r="K569" s="62"/>
      <c r="L569" s="60"/>
      <c r="M569" s="214"/>
      <c r="N569" s="41"/>
      <c r="O569" s="41"/>
      <c r="P569" s="41"/>
      <c r="Q569" s="41"/>
      <c r="R569" s="41"/>
      <c r="S569" s="41"/>
      <c r="T569" s="77"/>
      <c r="AT569" s="23" t="s">
        <v>169</v>
      </c>
      <c r="AU569" s="23" t="s">
        <v>82</v>
      </c>
    </row>
    <row r="570" spans="2:65" s="13" customFormat="1">
      <c r="B570" s="225"/>
      <c r="C570" s="226"/>
      <c r="D570" s="212" t="s">
        <v>171</v>
      </c>
      <c r="E570" s="227" t="s">
        <v>21</v>
      </c>
      <c r="F570" s="228" t="s">
        <v>892</v>
      </c>
      <c r="G570" s="226"/>
      <c r="H570" s="229">
        <v>15.38</v>
      </c>
      <c r="I570" s="230"/>
      <c r="J570" s="226"/>
      <c r="K570" s="226"/>
      <c r="L570" s="231"/>
      <c r="M570" s="232"/>
      <c r="N570" s="233"/>
      <c r="O570" s="233"/>
      <c r="P570" s="233"/>
      <c r="Q570" s="233"/>
      <c r="R570" s="233"/>
      <c r="S570" s="233"/>
      <c r="T570" s="234"/>
      <c r="AT570" s="235" t="s">
        <v>171</v>
      </c>
      <c r="AU570" s="235" t="s">
        <v>82</v>
      </c>
      <c r="AV570" s="13" t="s">
        <v>82</v>
      </c>
      <c r="AW570" s="13" t="s">
        <v>35</v>
      </c>
      <c r="AX570" s="13" t="s">
        <v>72</v>
      </c>
      <c r="AY570" s="235" t="s">
        <v>160</v>
      </c>
    </row>
    <row r="571" spans="2:65" s="13" customFormat="1">
      <c r="B571" s="225"/>
      <c r="C571" s="226"/>
      <c r="D571" s="212" t="s">
        <v>171</v>
      </c>
      <c r="E571" s="227" t="s">
        <v>21</v>
      </c>
      <c r="F571" s="228" t="s">
        <v>893</v>
      </c>
      <c r="G571" s="226"/>
      <c r="H571" s="229">
        <v>7.11</v>
      </c>
      <c r="I571" s="230"/>
      <c r="J571" s="226"/>
      <c r="K571" s="226"/>
      <c r="L571" s="231"/>
      <c r="M571" s="232"/>
      <c r="N571" s="233"/>
      <c r="O571" s="233"/>
      <c r="P571" s="233"/>
      <c r="Q571" s="233"/>
      <c r="R571" s="233"/>
      <c r="S571" s="233"/>
      <c r="T571" s="234"/>
      <c r="AT571" s="235" t="s">
        <v>171</v>
      </c>
      <c r="AU571" s="235" t="s">
        <v>82</v>
      </c>
      <c r="AV571" s="13" t="s">
        <v>82</v>
      </c>
      <c r="AW571" s="13" t="s">
        <v>35</v>
      </c>
      <c r="AX571" s="13" t="s">
        <v>72</v>
      </c>
      <c r="AY571" s="235" t="s">
        <v>160</v>
      </c>
    </row>
    <row r="572" spans="2:65" s="13" customFormat="1">
      <c r="B572" s="225"/>
      <c r="C572" s="226"/>
      <c r="D572" s="212" t="s">
        <v>171</v>
      </c>
      <c r="E572" s="227" t="s">
        <v>21</v>
      </c>
      <c r="F572" s="228" t="s">
        <v>894</v>
      </c>
      <c r="G572" s="226"/>
      <c r="H572" s="229">
        <v>9.09</v>
      </c>
      <c r="I572" s="230"/>
      <c r="J572" s="226"/>
      <c r="K572" s="226"/>
      <c r="L572" s="231"/>
      <c r="M572" s="232"/>
      <c r="N572" s="233"/>
      <c r="O572" s="233"/>
      <c r="P572" s="233"/>
      <c r="Q572" s="233"/>
      <c r="R572" s="233"/>
      <c r="S572" s="233"/>
      <c r="T572" s="234"/>
      <c r="AT572" s="235" t="s">
        <v>171</v>
      </c>
      <c r="AU572" s="235" t="s">
        <v>82</v>
      </c>
      <c r="AV572" s="13" t="s">
        <v>82</v>
      </c>
      <c r="AW572" s="13" t="s">
        <v>35</v>
      </c>
      <c r="AX572" s="13" t="s">
        <v>72</v>
      </c>
      <c r="AY572" s="235" t="s">
        <v>160</v>
      </c>
    </row>
    <row r="573" spans="2:65" s="1" customFormat="1" ht="14.4" customHeight="1">
      <c r="B573" s="40"/>
      <c r="C573" s="200" t="s">
        <v>999</v>
      </c>
      <c r="D573" s="200" t="s">
        <v>162</v>
      </c>
      <c r="E573" s="201" t="s">
        <v>1000</v>
      </c>
      <c r="F573" s="202" t="s">
        <v>1001</v>
      </c>
      <c r="G573" s="203" t="s">
        <v>252</v>
      </c>
      <c r="H573" s="204">
        <v>38.4</v>
      </c>
      <c r="I573" s="205"/>
      <c r="J573" s="206">
        <f>ROUND(I573*H573,2)</f>
        <v>0</v>
      </c>
      <c r="K573" s="202" t="s">
        <v>166</v>
      </c>
      <c r="L573" s="60"/>
      <c r="M573" s="207" t="s">
        <v>21</v>
      </c>
      <c r="N573" s="208" t="s">
        <v>43</v>
      </c>
      <c r="O573" s="41"/>
      <c r="P573" s="209">
        <f>O573*H573</f>
        <v>0</v>
      </c>
      <c r="Q573" s="209">
        <v>3.0000000000000001E-5</v>
      </c>
      <c r="R573" s="209">
        <f>Q573*H573</f>
        <v>1.152E-3</v>
      </c>
      <c r="S573" s="209">
        <v>0</v>
      </c>
      <c r="T573" s="210">
        <f>S573*H573</f>
        <v>0</v>
      </c>
      <c r="AR573" s="23" t="s">
        <v>275</v>
      </c>
      <c r="AT573" s="23" t="s">
        <v>162</v>
      </c>
      <c r="AU573" s="23" t="s">
        <v>82</v>
      </c>
      <c r="AY573" s="23" t="s">
        <v>160</v>
      </c>
      <c r="BE573" s="211">
        <f>IF(N573="základní",J573,0)</f>
        <v>0</v>
      </c>
      <c r="BF573" s="211">
        <f>IF(N573="snížená",J573,0)</f>
        <v>0</v>
      </c>
      <c r="BG573" s="211">
        <f>IF(N573="zákl. přenesená",J573,0)</f>
        <v>0</v>
      </c>
      <c r="BH573" s="211">
        <f>IF(N573="sníž. přenesená",J573,0)</f>
        <v>0</v>
      </c>
      <c r="BI573" s="211">
        <f>IF(N573="nulová",J573,0)</f>
        <v>0</v>
      </c>
      <c r="BJ573" s="23" t="s">
        <v>80</v>
      </c>
      <c r="BK573" s="211">
        <f>ROUND(I573*H573,2)</f>
        <v>0</v>
      </c>
      <c r="BL573" s="23" t="s">
        <v>275</v>
      </c>
      <c r="BM573" s="23" t="s">
        <v>1002</v>
      </c>
    </row>
    <row r="574" spans="2:65" s="1" customFormat="1" ht="48">
      <c r="B574" s="40"/>
      <c r="C574" s="62"/>
      <c r="D574" s="212" t="s">
        <v>169</v>
      </c>
      <c r="E574" s="62"/>
      <c r="F574" s="213" t="s">
        <v>993</v>
      </c>
      <c r="G574" s="62"/>
      <c r="H574" s="62"/>
      <c r="I574" s="171"/>
      <c r="J574" s="62"/>
      <c r="K574" s="62"/>
      <c r="L574" s="60"/>
      <c r="M574" s="214"/>
      <c r="N574" s="41"/>
      <c r="O574" s="41"/>
      <c r="P574" s="41"/>
      <c r="Q574" s="41"/>
      <c r="R574" s="41"/>
      <c r="S574" s="41"/>
      <c r="T574" s="77"/>
      <c r="AT574" s="23" t="s">
        <v>169</v>
      </c>
      <c r="AU574" s="23" t="s">
        <v>82</v>
      </c>
    </row>
    <row r="575" spans="2:65" s="13" customFormat="1">
      <c r="B575" s="225"/>
      <c r="C575" s="226"/>
      <c r="D575" s="212" t="s">
        <v>171</v>
      </c>
      <c r="E575" s="227" t="s">
        <v>21</v>
      </c>
      <c r="F575" s="228" t="s">
        <v>1003</v>
      </c>
      <c r="G575" s="226"/>
      <c r="H575" s="229">
        <v>38.4</v>
      </c>
      <c r="I575" s="230"/>
      <c r="J575" s="226"/>
      <c r="K575" s="226"/>
      <c r="L575" s="231"/>
      <c r="M575" s="232"/>
      <c r="N575" s="233"/>
      <c r="O575" s="233"/>
      <c r="P575" s="233"/>
      <c r="Q575" s="233"/>
      <c r="R575" s="233"/>
      <c r="S575" s="233"/>
      <c r="T575" s="234"/>
      <c r="AT575" s="235" t="s">
        <v>171</v>
      </c>
      <c r="AU575" s="235" t="s">
        <v>82</v>
      </c>
      <c r="AV575" s="13" t="s">
        <v>82</v>
      </c>
      <c r="AW575" s="13" t="s">
        <v>35</v>
      </c>
      <c r="AX575" s="13" t="s">
        <v>72</v>
      </c>
      <c r="AY575" s="235" t="s">
        <v>160</v>
      </c>
    </row>
    <row r="576" spans="2:65" s="1" customFormat="1" ht="34.200000000000003" customHeight="1">
      <c r="B576" s="40"/>
      <c r="C576" s="200" t="s">
        <v>1004</v>
      </c>
      <c r="D576" s="200" t="s">
        <v>162</v>
      </c>
      <c r="E576" s="201" t="s">
        <v>1005</v>
      </c>
      <c r="F576" s="202" t="s">
        <v>1006</v>
      </c>
      <c r="G576" s="203" t="s">
        <v>188</v>
      </c>
      <c r="H576" s="204">
        <v>1.169</v>
      </c>
      <c r="I576" s="205"/>
      <c r="J576" s="206">
        <f>ROUND(I576*H576,2)</f>
        <v>0</v>
      </c>
      <c r="K576" s="202" t="s">
        <v>166</v>
      </c>
      <c r="L576" s="60"/>
      <c r="M576" s="207" t="s">
        <v>21</v>
      </c>
      <c r="N576" s="208" t="s">
        <v>43</v>
      </c>
      <c r="O576" s="41"/>
      <c r="P576" s="209">
        <f>O576*H576</f>
        <v>0</v>
      </c>
      <c r="Q576" s="209">
        <v>0</v>
      </c>
      <c r="R576" s="209">
        <f>Q576*H576</f>
        <v>0</v>
      </c>
      <c r="S576" s="209">
        <v>0</v>
      </c>
      <c r="T576" s="210">
        <f>S576*H576</f>
        <v>0</v>
      </c>
      <c r="AR576" s="23" t="s">
        <v>275</v>
      </c>
      <c r="AT576" s="23" t="s">
        <v>162</v>
      </c>
      <c r="AU576" s="23" t="s">
        <v>82</v>
      </c>
      <c r="AY576" s="23" t="s">
        <v>160</v>
      </c>
      <c r="BE576" s="211">
        <f>IF(N576="základní",J576,0)</f>
        <v>0</v>
      </c>
      <c r="BF576" s="211">
        <f>IF(N576="snížená",J576,0)</f>
        <v>0</v>
      </c>
      <c r="BG576" s="211">
        <f>IF(N576="zákl. přenesená",J576,0)</f>
        <v>0</v>
      </c>
      <c r="BH576" s="211">
        <f>IF(N576="sníž. přenesená",J576,0)</f>
        <v>0</v>
      </c>
      <c r="BI576" s="211">
        <f>IF(N576="nulová",J576,0)</f>
        <v>0</v>
      </c>
      <c r="BJ576" s="23" t="s">
        <v>80</v>
      </c>
      <c r="BK576" s="211">
        <f>ROUND(I576*H576,2)</f>
        <v>0</v>
      </c>
      <c r="BL576" s="23" t="s">
        <v>275</v>
      </c>
      <c r="BM576" s="23" t="s">
        <v>1007</v>
      </c>
    </row>
    <row r="577" spans="2:65" s="1" customFormat="1" ht="120">
      <c r="B577" s="40"/>
      <c r="C577" s="62"/>
      <c r="D577" s="212" t="s">
        <v>169</v>
      </c>
      <c r="E577" s="62"/>
      <c r="F577" s="213" t="s">
        <v>686</v>
      </c>
      <c r="G577" s="62"/>
      <c r="H577" s="62"/>
      <c r="I577" s="171"/>
      <c r="J577" s="62"/>
      <c r="K577" s="62"/>
      <c r="L577" s="60"/>
      <c r="M577" s="214"/>
      <c r="N577" s="41"/>
      <c r="O577" s="41"/>
      <c r="P577" s="41"/>
      <c r="Q577" s="41"/>
      <c r="R577" s="41"/>
      <c r="S577" s="41"/>
      <c r="T577" s="77"/>
      <c r="AT577" s="23" t="s">
        <v>169</v>
      </c>
      <c r="AU577" s="23" t="s">
        <v>82</v>
      </c>
    </row>
    <row r="578" spans="2:65" s="11" customFormat="1" ht="29.85" customHeight="1">
      <c r="B578" s="184"/>
      <c r="C578" s="185"/>
      <c r="D578" s="186" t="s">
        <v>71</v>
      </c>
      <c r="E578" s="198" t="s">
        <v>1008</v>
      </c>
      <c r="F578" s="198" t="s">
        <v>1009</v>
      </c>
      <c r="G578" s="185"/>
      <c r="H578" s="185"/>
      <c r="I578" s="188"/>
      <c r="J578" s="199">
        <f>BK578</f>
        <v>0</v>
      </c>
      <c r="K578" s="185"/>
      <c r="L578" s="190"/>
      <c r="M578" s="191"/>
      <c r="N578" s="192"/>
      <c r="O578" s="192"/>
      <c r="P578" s="193">
        <f>SUM(P579:P600)</f>
        <v>0</v>
      </c>
      <c r="Q578" s="192"/>
      <c r="R578" s="193">
        <f>SUM(R579:R600)</f>
        <v>6.5051300000000006E-2</v>
      </c>
      <c r="S578" s="192"/>
      <c r="T578" s="194">
        <f>SUM(T579:T600)</f>
        <v>0</v>
      </c>
      <c r="AR578" s="195" t="s">
        <v>82</v>
      </c>
      <c r="AT578" s="196" t="s">
        <v>71</v>
      </c>
      <c r="AU578" s="196" t="s">
        <v>80</v>
      </c>
      <c r="AY578" s="195" t="s">
        <v>160</v>
      </c>
      <c r="BK578" s="197">
        <f>SUM(BK579:BK600)</f>
        <v>0</v>
      </c>
    </row>
    <row r="579" spans="2:65" s="1" customFormat="1" ht="22.8" customHeight="1">
      <c r="B579" s="40"/>
      <c r="C579" s="200" t="s">
        <v>1010</v>
      </c>
      <c r="D579" s="200" t="s">
        <v>162</v>
      </c>
      <c r="E579" s="201" t="s">
        <v>1011</v>
      </c>
      <c r="F579" s="202" t="s">
        <v>1012</v>
      </c>
      <c r="G579" s="203" t="s">
        <v>234</v>
      </c>
      <c r="H579" s="204">
        <v>6.1879999999999997</v>
      </c>
      <c r="I579" s="205"/>
      <c r="J579" s="206">
        <f>ROUND(I579*H579,2)</f>
        <v>0</v>
      </c>
      <c r="K579" s="202" t="s">
        <v>166</v>
      </c>
      <c r="L579" s="60"/>
      <c r="M579" s="207" t="s">
        <v>21</v>
      </c>
      <c r="N579" s="208" t="s">
        <v>43</v>
      </c>
      <c r="O579" s="41"/>
      <c r="P579" s="209">
        <f>O579*H579</f>
        <v>0</v>
      </c>
      <c r="Q579" s="209">
        <v>6.9999999999999994E-5</v>
      </c>
      <c r="R579" s="209">
        <f>Q579*H579</f>
        <v>4.3315999999999993E-4</v>
      </c>
      <c r="S579" s="209">
        <v>0</v>
      </c>
      <c r="T579" s="210">
        <f>S579*H579</f>
        <v>0</v>
      </c>
      <c r="AR579" s="23" t="s">
        <v>275</v>
      </c>
      <c r="AT579" s="23" t="s">
        <v>162</v>
      </c>
      <c r="AU579" s="23" t="s">
        <v>82</v>
      </c>
      <c r="AY579" s="23" t="s">
        <v>160</v>
      </c>
      <c r="BE579" s="211">
        <f>IF(N579="základní",J579,0)</f>
        <v>0</v>
      </c>
      <c r="BF579" s="211">
        <f>IF(N579="snížená",J579,0)</f>
        <v>0</v>
      </c>
      <c r="BG579" s="211">
        <f>IF(N579="zákl. přenesená",J579,0)</f>
        <v>0</v>
      </c>
      <c r="BH579" s="211">
        <f>IF(N579="sníž. přenesená",J579,0)</f>
        <v>0</v>
      </c>
      <c r="BI579" s="211">
        <f>IF(N579="nulová",J579,0)</f>
        <v>0</v>
      </c>
      <c r="BJ579" s="23" t="s">
        <v>80</v>
      </c>
      <c r="BK579" s="211">
        <f>ROUND(I579*H579,2)</f>
        <v>0</v>
      </c>
      <c r="BL579" s="23" t="s">
        <v>275</v>
      </c>
      <c r="BM579" s="23" t="s">
        <v>1013</v>
      </c>
    </row>
    <row r="580" spans="2:65" s="12" customFormat="1">
      <c r="B580" s="215"/>
      <c r="C580" s="216"/>
      <c r="D580" s="212" t="s">
        <v>171</v>
      </c>
      <c r="E580" s="217" t="s">
        <v>21</v>
      </c>
      <c r="F580" s="218" t="s">
        <v>1014</v>
      </c>
      <c r="G580" s="216"/>
      <c r="H580" s="217" t="s">
        <v>21</v>
      </c>
      <c r="I580" s="219"/>
      <c r="J580" s="216"/>
      <c r="K580" s="216"/>
      <c r="L580" s="220"/>
      <c r="M580" s="221"/>
      <c r="N580" s="222"/>
      <c r="O580" s="222"/>
      <c r="P580" s="222"/>
      <c r="Q580" s="222"/>
      <c r="R580" s="222"/>
      <c r="S580" s="222"/>
      <c r="T580" s="223"/>
      <c r="AT580" s="224" t="s">
        <v>171</v>
      </c>
      <c r="AU580" s="224" t="s">
        <v>82</v>
      </c>
      <c r="AV580" s="12" t="s">
        <v>80</v>
      </c>
      <c r="AW580" s="12" t="s">
        <v>35</v>
      </c>
      <c r="AX580" s="12" t="s">
        <v>72</v>
      </c>
      <c r="AY580" s="224" t="s">
        <v>160</v>
      </c>
    </row>
    <row r="581" spans="2:65" s="13" customFormat="1">
      <c r="B581" s="225"/>
      <c r="C581" s="226"/>
      <c r="D581" s="212" t="s">
        <v>171</v>
      </c>
      <c r="E581" s="227" t="s">
        <v>21</v>
      </c>
      <c r="F581" s="228" t="s">
        <v>1015</v>
      </c>
      <c r="G581" s="226"/>
      <c r="H581" s="229">
        <v>3.7749999999999999</v>
      </c>
      <c r="I581" s="230"/>
      <c r="J581" s="226"/>
      <c r="K581" s="226"/>
      <c r="L581" s="231"/>
      <c r="M581" s="232"/>
      <c r="N581" s="233"/>
      <c r="O581" s="233"/>
      <c r="P581" s="233"/>
      <c r="Q581" s="233"/>
      <c r="R581" s="233"/>
      <c r="S581" s="233"/>
      <c r="T581" s="234"/>
      <c r="AT581" s="235" t="s">
        <v>171</v>
      </c>
      <c r="AU581" s="235" t="s">
        <v>82</v>
      </c>
      <c r="AV581" s="13" t="s">
        <v>82</v>
      </c>
      <c r="AW581" s="13" t="s">
        <v>35</v>
      </c>
      <c r="AX581" s="13" t="s">
        <v>72</v>
      </c>
      <c r="AY581" s="235" t="s">
        <v>160</v>
      </c>
    </row>
    <row r="582" spans="2:65" s="13" customFormat="1">
      <c r="B582" s="225"/>
      <c r="C582" s="226"/>
      <c r="D582" s="212" t="s">
        <v>171</v>
      </c>
      <c r="E582" s="227" t="s">
        <v>21</v>
      </c>
      <c r="F582" s="228" t="s">
        <v>1016</v>
      </c>
      <c r="G582" s="226"/>
      <c r="H582" s="229">
        <v>2.4129999999999998</v>
      </c>
      <c r="I582" s="230"/>
      <c r="J582" s="226"/>
      <c r="K582" s="226"/>
      <c r="L582" s="231"/>
      <c r="M582" s="232"/>
      <c r="N582" s="233"/>
      <c r="O582" s="233"/>
      <c r="P582" s="233"/>
      <c r="Q582" s="233"/>
      <c r="R582" s="233"/>
      <c r="S582" s="233"/>
      <c r="T582" s="234"/>
      <c r="AT582" s="235" t="s">
        <v>171</v>
      </c>
      <c r="AU582" s="235" t="s">
        <v>82</v>
      </c>
      <c r="AV582" s="13" t="s">
        <v>82</v>
      </c>
      <c r="AW582" s="13" t="s">
        <v>35</v>
      </c>
      <c r="AX582" s="13" t="s">
        <v>72</v>
      </c>
      <c r="AY582" s="235" t="s">
        <v>160</v>
      </c>
    </row>
    <row r="583" spans="2:65" s="1" customFormat="1" ht="22.8" customHeight="1">
      <c r="B583" s="40"/>
      <c r="C583" s="200" t="s">
        <v>1017</v>
      </c>
      <c r="D583" s="200" t="s">
        <v>162</v>
      </c>
      <c r="E583" s="201" t="s">
        <v>1018</v>
      </c>
      <c r="F583" s="202" t="s">
        <v>1019</v>
      </c>
      <c r="G583" s="203" t="s">
        <v>234</v>
      </c>
      <c r="H583" s="204">
        <v>6.1879999999999997</v>
      </c>
      <c r="I583" s="205"/>
      <c r="J583" s="206">
        <f>ROUND(I583*H583,2)</f>
        <v>0</v>
      </c>
      <c r="K583" s="202" t="s">
        <v>166</v>
      </c>
      <c r="L583" s="60"/>
      <c r="M583" s="207" t="s">
        <v>21</v>
      </c>
      <c r="N583" s="208" t="s">
        <v>43</v>
      </c>
      <c r="O583" s="41"/>
      <c r="P583" s="209">
        <f>O583*H583</f>
        <v>0</v>
      </c>
      <c r="Q583" s="209">
        <v>3.0000000000000001E-5</v>
      </c>
      <c r="R583" s="209">
        <f>Q583*H583</f>
        <v>1.8563999999999999E-4</v>
      </c>
      <c r="S583" s="209">
        <v>0</v>
      </c>
      <c r="T583" s="210">
        <f>S583*H583</f>
        <v>0</v>
      </c>
      <c r="AR583" s="23" t="s">
        <v>275</v>
      </c>
      <c r="AT583" s="23" t="s">
        <v>162</v>
      </c>
      <c r="AU583" s="23" t="s">
        <v>82</v>
      </c>
      <c r="AY583" s="23" t="s">
        <v>160</v>
      </c>
      <c r="BE583" s="211">
        <f>IF(N583="základní",J583,0)</f>
        <v>0</v>
      </c>
      <c r="BF583" s="211">
        <f>IF(N583="snížená",J583,0)</f>
        <v>0</v>
      </c>
      <c r="BG583" s="211">
        <f>IF(N583="zákl. přenesená",J583,0)</f>
        <v>0</v>
      </c>
      <c r="BH583" s="211">
        <f>IF(N583="sníž. přenesená",J583,0)</f>
        <v>0</v>
      </c>
      <c r="BI583" s="211">
        <f>IF(N583="nulová",J583,0)</f>
        <v>0</v>
      </c>
      <c r="BJ583" s="23" t="s">
        <v>80</v>
      </c>
      <c r="BK583" s="211">
        <f>ROUND(I583*H583,2)</f>
        <v>0</v>
      </c>
      <c r="BL583" s="23" t="s">
        <v>275</v>
      </c>
      <c r="BM583" s="23" t="s">
        <v>1020</v>
      </c>
    </row>
    <row r="584" spans="2:65" s="12" customFormat="1">
      <c r="B584" s="215"/>
      <c r="C584" s="216"/>
      <c r="D584" s="212" t="s">
        <v>171</v>
      </c>
      <c r="E584" s="217" t="s">
        <v>21</v>
      </c>
      <c r="F584" s="218" t="s">
        <v>1014</v>
      </c>
      <c r="G584" s="216"/>
      <c r="H584" s="217" t="s">
        <v>21</v>
      </c>
      <c r="I584" s="219"/>
      <c r="J584" s="216"/>
      <c r="K584" s="216"/>
      <c r="L584" s="220"/>
      <c r="M584" s="221"/>
      <c r="N584" s="222"/>
      <c r="O584" s="222"/>
      <c r="P584" s="222"/>
      <c r="Q584" s="222"/>
      <c r="R584" s="222"/>
      <c r="S584" s="222"/>
      <c r="T584" s="223"/>
      <c r="AT584" s="224" t="s">
        <v>171</v>
      </c>
      <c r="AU584" s="224" t="s">
        <v>82</v>
      </c>
      <c r="AV584" s="12" t="s">
        <v>80</v>
      </c>
      <c r="AW584" s="12" t="s">
        <v>35</v>
      </c>
      <c r="AX584" s="12" t="s">
        <v>72</v>
      </c>
      <c r="AY584" s="224" t="s">
        <v>160</v>
      </c>
    </row>
    <row r="585" spans="2:65" s="13" customFormat="1">
      <c r="B585" s="225"/>
      <c r="C585" s="226"/>
      <c r="D585" s="212" t="s">
        <v>171</v>
      </c>
      <c r="E585" s="227" t="s">
        <v>21</v>
      </c>
      <c r="F585" s="228" t="s">
        <v>1015</v>
      </c>
      <c r="G585" s="226"/>
      <c r="H585" s="229">
        <v>3.7749999999999999</v>
      </c>
      <c r="I585" s="230"/>
      <c r="J585" s="226"/>
      <c r="K585" s="226"/>
      <c r="L585" s="231"/>
      <c r="M585" s="232"/>
      <c r="N585" s="233"/>
      <c r="O585" s="233"/>
      <c r="P585" s="233"/>
      <c r="Q585" s="233"/>
      <c r="R585" s="233"/>
      <c r="S585" s="233"/>
      <c r="T585" s="234"/>
      <c r="AT585" s="235" t="s">
        <v>171</v>
      </c>
      <c r="AU585" s="235" t="s">
        <v>82</v>
      </c>
      <c r="AV585" s="13" t="s">
        <v>82</v>
      </c>
      <c r="AW585" s="13" t="s">
        <v>35</v>
      </c>
      <c r="AX585" s="13" t="s">
        <v>72</v>
      </c>
      <c r="AY585" s="235" t="s">
        <v>160</v>
      </c>
    </row>
    <row r="586" spans="2:65" s="13" customFormat="1">
      <c r="B586" s="225"/>
      <c r="C586" s="226"/>
      <c r="D586" s="212" t="s">
        <v>171</v>
      </c>
      <c r="E586" s="227" t="s">
        <v>21</v>
      </c>
      <c r="F586" s="228" t="s">
        <v>1016</v>
      </c>
      <c r="G586" s="226"/>
      <c r="H586" s="229">
        <v>2.4129999999999998</v>
      </c>
      <c r="I586" s="230"/>
      <c r="J586" s="226"/>
      <c r="K586" s="226"/>
      <c r="L586" s="231"/>
      <c r="M586" s="232"/>
      <c r="N586" s="233"/>
      <c r="O586" s="233"/>
      <c r="P586" s="233"/>
      <c r="Q586" s="233"/>
      <c r="R586" s="233"/>
      <c r="S586" s="233"/>
      <c r="T586" s="234"/>
      <c r="AT586" s="235" t="s">
        <v>171</v>
      </c>
      <c r="AU586" s="235" t="s">
        <v>82</v>
      </c>
      <c r="AV586" s="13" t="s">
        <v>82</v>
      </c>
      <c r="AW586" s="13" t="s">
        <v>35</v>
      </c>
      <c r="AX586" s="13" t="s">
        <v>72</v>
      </c>
      <c r="AY586" s="235" t="s">
        <v>160</v>
      </c>
    </row>
    <row r="587" spans="2:65" s="1" customFormat="1" ht="14.4" customHeight="1">
      <c r="B587" s="40"/>
      <c r="C587" s="200" t="s">
        <v>1021</v>
      </c>
      <c r="D587" s="200" t="s">
        <v>162</v>
      </c>
      <c r="E587" s="201" t="s">
        <v>1022</v>
      </c>
      <c r="F587" s="202" t="s">
        <v>1023</v>
      </c>
      <c r="G587" s="203" t="s">
        <v>234</v>
      </c>
      <c r="H587" s="204">
        <v>6.1879999999999997</v>
      </c>
      <c r="I587" s="205"/>
      <c r="J587" s="206">
        <f>ROUND(I587*H587,2)</f>
        <v>0</v>
      </c>
      <c r="K587" s="202" t="s">
        <v>166</v>
      </c>
      <c r="L587" s="60"/>
      <c r="M587" s="207" t="s">
        <v>21</v>
      </c>
      <c r="N587" s="208" t="s">
        <v>43</v>
      </c>
      <c r="O587" s="41"/>
      <c r="P587" s="209">
        <f>O587*H587</f>
        <v>0</v>
      </c>
      <c r="Q587" s="209">
        <v>1.3999999999999999E-4</v>
      </c>
      <c r="R587" s="209">
        <f>Q587*H587</f>
        <v>8.6631999999999985E-4</v>
      </c>
      <c r="S587" s="209">
        <v>0</v>
      </c>
      <c r="T587" s="210">
        <f>S587*H587</f>
        <v>0</v>
      </c>
      <c r="AR587" s="23" t="s">
        <v>275</v>
      </c>
      <c r="AT587" s="23" t="s">
        <v>162</v>
      </c>
      <c r="AU587" s="23" t="s">
        <v>82</v>
      </c>
      <c r="AY587" s="23" t="s">
        <v>160</v>
      </c>
      <c r="BE587" s="211">
        <f>IF(N587="základní",J587,0)</f>
        <v>0</v>
      </c>
      <c r="BF587" s="211">
        <f>IF(N587="snížená",J587,0)</f>
        <v>0</v>
      </c>
      <c r="BG587" s="211">
        <f>IF(N587="zákl. přenesená",J587,0)</f>
        <v>0</v>
      </c>
      <c r="BH587" s="211">
        <f>IF(N587="sníž. přenesená",J587,0)</f>
        <v>0</v>
      </c>
      <c r="BI587" s="211">
        <f>IF(N587="nulová",J587,0)</f>
        <v>0</v>
      </c>
      <c r="BJ587" s="23" t="s">
        <v>80</v>
      </c>
      <c r="BK587" s="211">
        <f>ROUND(I587*H587,2)</f>
        <v>0</v>
      </c>
      <c r="BL587" s="23" t="s">
        <v>275</v>
      </c>
      <c r="BM587" s="23" t="s">
        <v>1024</v>
      </c>
    </row>
    <row r="588" spans="2:65" s="12" customFormat="1">
      <c r="B588" s="215"/>
      <c r="C588" s="216"/>
      <c r="D588" s="212" t="s">
        <v>171</v>
      </c>
      <c r="E588" s="217" t="s">
        <v>21</v>
      </c>
      <c r="F588" s="218" t="s">
        <v>1014</v>
      </c>
      <c r="G588" s="216"/>
      <c r="H588" s="217" t="s">
        <v>21</v>
      </c>
      <c r="I588" s="219"/>
      <c r="J588" s="216"/>
      <c r="K588" s="216"/>
      <c r="L588" s="220"/>
      <c r="M588" s="221"/>
      <c r="N588" s="222"/>
      <c r="O588" s="222"/>
      <c r="P588" s="222"/>
      <c r="Q588" s="222"/>
      <c r="R588" s="222"/>
      <c r="S588" s="222"/>
      <c r="T588" s="223"/>
      <c r="AT588" s="224" t="s">
        <v>171</v>
      </c>
      <c r="AU588" s="224" t="s">
        <v>82</v>
      </c>
      <c r="AV588" s="12" t="s">
        <v>80</v>
      </c>
      <c r="AW588" s="12" t="s">
        <v>35</v>
      </c>
      <c r="AX588" s="12" t="s">
        <v>72</v>
      </c>
      <c r="AY588" s="224" t="s">
        <v>160</v>
      </c>
    </row>
    <row r="589" spans="2:65" s="13" customFormat="1">
      <c r="B589" s="225"/>
      <c r="C589" s="226"/>
      <c r="D589" s="212" t="s">
        <v>171</v>
      </c>
      <c r="E589" s="227" t="s">
        <v>21</v>
      </c>
      <c r="F589" s="228" t="s">
        <v>1015</v>
      </c>
      <c r="G589" s="226"/>
      <c r="H589" s="229">
        <v>3.7749999999999999</v>
      </c>
      <c r="I589" s="230"/>
      <c r="J589" s="226"/>
      <c r="K589" s="226"/>
      <c r="L589" s="231"/>
      <c r="M589" s="232"/>
      <c r="N589" s="233"/>
      <c r="O589" s="233"/>
      <c r="P589" s="233"/>
      <c r="Q589" s="233"/>
      <c r="R589" s="233"/>
      <c r="S589" s="233"/>
      <c r="T589" s="234"/>
      <c r="AT589" s="235" t="s">
        <v>171</v>
      </c>
      <c r="AU589" s="235" t="s">
        <v>82</v>
      </c>
      <c r="AV589" s="13" t="s">
        <v>82</v>
      </c>
      <c r="AW589" s="13" t="s">
        <v>35</v>
      </c>
      <c r="AX589" s="13" t="s">
        <v>72</v>
      </c>
      <c r="AY589" s="235" t="s">
        <v>160</v>
      </c>
    </row>
    <row r="590" spans="2:65" s="13" customFormat="1">
      <c r="B590" s="225"/>
      <c r="C590" s="226"/>
      <c r="D590" s="212" t="s">
        <v>171</v>
      </c>
      <c r="E590" s="227" t="s">
        <v>21</v>
      </c>
      <c r="F590" s="228" t="s">
        <v>1016</v>
      </c>
      <c r="G590" s="226"/>
      <c r="H590" s="229">
        <v>2.4129999999999998</v>
      </c>
      <c r="I590" s="230"/>
      <c r="J590" s="226"/>
      <c r="K590" s="226"/>
      <c r="L590" s="231"/>
      <c r="M590" s="232"/>
      <c r="N590" s="233"/>
      <c r="O590" s="233"/>
      <c r="P590" s="233"/>
      <c r="Q590" s="233"/>
      <c r="R590" s="233"/>
      <c r="S590" s="233"/>
      <c r="T590" s="234"/>
      <c r="AT590" s="235" t="s">
        <v>171</v>
      </c>
      <c r="AU590" s="235" t="s">
        <v>82</v>
      </c>
      <c r="AV590" s="13" t="s">
        <v>82</v>
      </c>
      <c r="AW590" s="13" t="s">
        <v>35</v>
      </c>
      <c r="AX590" s="13" t="s">
        <v>72</v>
      </c>
      <c r="AY590" s="235" t="s">
        <v>160</v>
      </c>
    </row>
    <row r="591" spans="2:65" s="1" customFormat="1" ht="22.8" customHeight="1">
      <c r="B591" s="40"/>
      <c r="C591" s="200" t="s">
        <v>1025</v>
      </c>
      <c r="D591" s="200" t="s">
        <v>162</v>
      </c>
      <c r="E591" s="201" t="s">
        <v>1026</v>
      </c>
      <c r="F591" s="202" t="s">
        <v>1027</v>
      </c>
      <c r="G591" s="203" t="s">
        <v>234</v>
      </c>
      <c r="H591" s="204">
        <v>42.994</v>
      </c>
      <c r="I591" s="205"/>
      <c r="J591" s="206">
        <f>ROUND(I591*H591,2)</f>
        <v>0</v>
      </c>
      <c r="K591" s="202" t="s">
        <v>166</v>
      </c>
      <c r="L591" s="60"/>
      <c r="M591" s="207" t="s">
        <v>21</v>
      </c>
      <c r="N591" s="208" t="s">
        <v>43</v>
      </c>
      <c r="O591" s="41"/>
      <c r="P591" s="209">
        <f>O591*H591</f>
        <v>0</v>
      </c>
      <c r="Q591" s="209">
        <v>1.2E-4</v>
      </c>
      <c r="R591" s="209">
        <f>Q591*H591</f>
        <v>5.1592800000000005E-3</v>
      </c>
      <c r="S591" s="209">
        <v>0</v>
      </c>
      <c r="T591" s="210">
        <f>S591*H591</f>
        <v>0</v>
      </c>
      <c r="AR591" s="23" t="s">
        <v>275</v>
      </c>
      <c r="AT591" s="23" t="s">
        <v>162</v>
      </c>
      <c r="AU591" s="23" t="s">
        <v>82</v>
      </c>
      <c r="AY591" s="23" t="s">
        <v>160</v>
      </c>
      <c r="BE591" s="211">
        <f>IF(N591="základní",J591,0)</f>
        <v>0</v>
      </c>
      <c r="BF591" s="211">
        <f>IF(N591="snížená",J591,0)</f>
        <v>0</v>
      </c>
      <c r="BG591" s="211">
        <f>IF(N591="zákl. přenesená",J591,0)</f>
        <v>0</v>
      </c>
      <c r="BH591" s="211">
        <f>IF(N591="sníž. přenesená",J591,0)</f>
        <v>0</v>
      </c>
      <c r="BI591" s="211">
        <f>IF(N591="nulová",J591,0)</f>
        <v>0</v>
      </c>
      <c r="BJ591" s="23" t="s">
        <v>80</v>
      </c>
      <c r="BK591" s="211">
        <f>ROUND(I591*H591,2)</f>
        <v>0</v>
      </c>
      <c r="BL591" s="23" t="s">
        <v>275</v>
      </c>
      <c r="BM591" s="23" t="s">
        <v>1028</v>
      </c>
    </row>
    <row r="592" spans="2:65" s="12" customFormat="1">
      <c r="B592" s="215"/>
      <c r="C592" s="216"/>
      <c r="D592" s="212" t="s">
        <v>171</v>
      </c>
      <c r="E592" s="217" t="s">
        <v>21</v>
      </c>
      <c r="F592" s="218" t="s">
        <v>1029</v>
      </c>
      <c r="G592" s="216"/>
      <c r="H592" s="217" t="s">
        <v>21</v>
      </c>
      <c r="I592" s="219"/>
      <c r="J592" s="216"/>
      <c r="K592" s="216"/>
      <c r="L592" s="220"/>
      <c r="M592" s="221"/>
      <c r="N592" s="222"/>
      <c r="O592" s="222"/>
      <c r="P592" s="222"/>
      <c r="Q592" s="222"/>
      <c r="R592" s="222"/>
      <c r="S592" s="222"/>
      <c r="T592" s="223"/>
      <c r="AT592" s="224" t="s">
        <v>171</v>
      </c>
      <c r="AU592" s="224" t="s">
        <v>82</v>
      </c>
      <c r="AV592" s="12" t="s">
        <v>80</v>
      </c>
      <c r="AW592" s="12" t="s">
        <v>35</v>
      </c>
      <c r="AX592" s="12" t="s">
        <v>72</v>
      </c>
      <c r="AY592" s="224" t="s">
        <v>160</v>
      </c>
    </row>
    <row r="593" spans="2:65" s="13" customFormat="1">
      <c r="B593" s="225"/>
      <c r="C593" s="226"/>
      <c r="D593" s="212" t="s">
        <v>171</v>
      </c>
      <c r="E593" s="227" t="s">
        <v>21</v>
      </c>
      <c r="F593" s="228" t="s">
        <v>1030</v>
      </c>
      <c r="G593" s="226"/>
      <c r="H593" s="229">
        <v>2.8290000000000002</v>
      </c>
      <c r="I593" s="230"/>
      <c r="J593" s="226"/>
      <c r="K593" s="226"/>
      <c r="L593" s="231"/>
      <c r="M593" s="232"/>
      <c r="N593" s="233"/>
      <c r="O593" s="233"/>
      <c r="P593" s="233"/>
      <c r="Q593" s="233"/>
      <c r="R593" s="233"/>
      <c r="S593" s="233"/>
      <c r="T593" s="234"/>
      <c r="AT593" s="235" t="s">
        <v>171</v>
      </c>
      <c r="AU593" s="235" t="s">
        <v>82</v>
      </c>
      <c r="AV593" s="13" t="s">
        <v>82</v>
      </c>
      <c r="AW593" s="13" t="s">
        <v>35</v>
      </c>
      <c r="AX593" s="13" t="s">
        <v>72</v>
      </c>
      <c r="AY593" s="235" t="s">
        <v>160</v>
      </c>
    </row>
    <row r="594" spans="2:65" s="13" customFormat="1">
      <c r="B594" s="225"/>
      <c r="C594" s="226"/>
      <c r="D594" s="212" t="s">
        <v>171</v>
      </c>
      <c r="E594" s="227" t="s">
        <v>21</v>
      </c>
      <c r="F594" s="228" t="s">
        <v>1031</v>
      </c>
      <c r="G594" s="226"/>
      <c r="H594" s="229">
        <v>27.684999999999999</v>
      </c>
      <c r="I594" s="230"/>
      <c r="J594" s="226"/>
      <c r="K594" s="226"/>
      <c r="L594" s="231"/>
      <c r="M594" s="232"/>
      <c r="N594" s="233"/>
      <c r="O594" s="233"/>
      <c r="P594" s="233"/>
      <c r="Q594" s="233"/>
      <c r="R594" s="233"/>
      <c r="S594" s="233"/>
      <c r="T594" s="234"/>
      <c r="AT594" s="235" t="s">
        <v>171</v>
      </c>
      <c r="AU594" s="235" t="s">
        <v>82</v>
      </c>
      <c r="AV594" s="13" t="s">
        <v>82</v>
      </c>
      <c r="AW594" s="13" t="s">
        <v>35</v>
      </c>
      <c r="AX594" s="13" t="s">
        <v>72</v>
      </c>
      <c r="AY594" s="235" t="s">
        <v>160</v>
      </c>
    </row>
    <row r="595" spans="2:65" s="13" customFormat="1">
      <c r="B595" s="225"/>
      <c r="C595" s="226"/>
      <c r="D595" s="212" t="s">
        <v>171</v>
      </c>
      <c r="E595" s="227" t="s">
        <v>21</v>
      </c>
      <c r="F595" s="228" t="s">
        <v>1032</v>
      </c>
      <c r="G595" s="226"/>
      <c r="H595" s="229">
        <v>2.673</v>
      </c>
      <c r="I595" s="230"/>
      <c r="J595" s="226"/>
      <c r="K595" s="226"/>
      <c r="L595" s="231"/>
      <c r="M595" s="232"/>
      <c r="N595" s="233"/>
      <c r="O595" s="233"/>
      <c r="P595" s="233"/>
      <c r="Q595" s="233"/>
      <c r="R595" s="233"/>
      <c r="S595" s="233"/>
      <c r="T595" s="234"/>
      <c r="AT595" s="235" t="s">
        <v>171</v>
      </c>
      <c r="AU595" s="235" t="s">
        <v>82</v>
      </c>
      <c r="AV595" s="13" t="s">
        <v>82</v>
      </c>
      <c r="AW595" s="13" t="s">
        <v>35</v>
      </c>
      <c r="AX595" s="13" t="s">
        <v>72</v>
      </c>
      <c r="AY595" s="235" t="s">
        <v>160</v>
      </c>
    </row>
    <row r="596" spans="2:65" s="13" customFormat="1">
      <c r="B596" s="225"/>
      <c r="C596" s="226"/>
      <c r="D596" s="212" t="s">
        <v>171</v>
      </c>
      <c r="E596" s="227" t="s">
        <v>21</v>
      </c>
      <c r="F596" s="228" t="s">
        <v>1033</v>
      </c>
      <c r="G596" s="226"/>
      <c r="H596" s="229">
        <v>2.569</v>
      </c>
      <c r="I596" s="230"/>
      <c r="J596" s="226"/>
      <c r="K596" s="226"/>
      <c r="L596" s="231"/>
      <c r="M596" s="232"/>
      <c r="N596" s="233"/>
      <c r="O596" s="233"/>
      <c r="P596" s="233"/>
      <c r="Q596" s="233"/>
      <c r="R596" s="233"/>
      <c r="S596" s="233"/>
      <c r="T596" s="234"/>
      <c r="AT596" s="235" t="s">
        <v>171</v>
      </c>
      <c r="AU596" s="235" t="s">
        <v>82</v>
      </c>
      <c r="AV596" s="13" t="s">
        <v>82</v>
      </c>
      <c r="AW596" s="13" t="s">
        <v>35</v>
      </c>
      <c r="AX596" s="13" t="s">
        <v>72</v>
      </c>
      <c r="AY596" s="235" t="s">
        <v>160</v>
      </c>
    </row>
    <row r="597" spans="2:65" s="13" customFormat="1">
      <c r="B597" s="225"/>
      <c r="C597" s="226"/>
      <c r="D597" s="212" t="s">
        <v>171</v>
      </c>
      <c r="E597" s="227" t="s">
        <v>21</v>
      </c>
      <c r="F597" s="228" t="s">
        <v>1034</v>
      </c>
      <c r="G597" s="226"/>
      <c r="H597" s="229">
        <v>7.2380000000000004</v>
      </c>
      <c r="I597" s="230"/>
      <c r="J597" s="226"/>
      <c r="K597" s="226"/>
      <c r="L597" s="231"/>
      <c r="M597" s="232"/>
      <c r="N597" s="233"/>
      <c r="O597" s="233"/>
      <c r="P597" s="233"/>
      <c r="Q597" s="233"/>
      <c r="R597" s="233"/>
      <c r="S597" s="233"/>
      <c r="T597" s="234"/>
      <c r="AT597" s="235" t="s">
        <v>171</v>
      </c>
      <c r="AU597" s="235" t="s">
        <v>82</v>
      </c>
      <c r="AV597" s="13" t="s">
        <v>82</v>
      </c>
      <c r="AW597" s="13" t="s">
        <v>35</v>
      </c>
      <c r="AX597" s="13" t="s">
        <v>72</v>
      </c>
      <c r="AY597" s="235" t="s">
        <v>160</v>
      </c>
    </row>
    <row r="598" spans="2:65" s="1" customFormat="1" ht="14.4" customHeight="1">
      <c r="B598" s="40"/>
      <c r="C598" s="200" t="s">
        <v>1035</v>
      </c>
      <c r="D598" s="200" t="s">
        <v>162</v>
      </c>
      <c r="E598" s="201" t="s">
        <v>1036</v>
      </c>
      <c r="F598" s="202" t="s">
        <v>1037</v>
      </c>
      <c r="G598" s="203" t="s">
        <v>234</v>
      </c>
      <c r="H598" s="204">
        <v>135.83000000000001</v>
      </c>
      <c r="I598" s="205"/>
      <c r="J598" s="206">
        <f>ROUND(I598*H598,2)</f>
        <v>0</v>
      </c>
      <c r="K598" s="202" t="s">
        <v>166</v>
      </c>
      <c r="L598" s="60"/>
      <c r="M598" s="207" t="s">
        <v>21</v>
      </c>
      <c r="N598" s="208" t="s">
        <v>43</v>
      </c>
      <c r="O598" s="41"/>
      <c r="P598" s="209">
        <f>O598*H598</f>
        <v>0</v>
      </c>
      <c r="Q598" s="209">
        <v>4.2999999999999999E-4</v>
      </c>
      <c r="R598" s="209">
        <f>Q598*H598</f>
        <v>5.8406900000000005E-2</v>
      </c>
      <c r="S598" s="209">
        <v>0</v>
      </c>
      <c r="T598" s="210">
        <f>S598*H598</f>
        <v>0</v>
      </c>
      <c r="AR598" s="23" t="s">
        <v>275</v>
      </c>
      <c r="AT598" s="23" t="s">
        <v>162</v>
      </c>
      <c r="AU598" s="23" t="s">
        <v>82</v>
      </c>
      <c r="AY598" s="23" t="s">
        <v>160</v>
      </c>
      <c r="BE598" s="211">
        <f>IF(N598="základní",J598,0)</f>
        <v>0</v>
      </c>
      <c r="BF598" s="211">
        <f>IF(N598="snížená",J598,0)</f>
        <v>0</v>
      </c>
      <c r="BG598" s="211">
        <f>IF(N598="zákl. přenesená",J598,0)</f>
        <v>0</v>
      </c>
      <c r="BH598" s="211">
        <f>IF(N598="sníž. přenesená",J598,0)</f>
        <v>0</v>
      </c>
      <c r="BI598" s="211">
        <f>IF(N598="nulová",J598,0)</f>
        <v>0</v>
      </c>
      <c r="BJ598" s="23" t="s">
        <v>80</v>
      </c>
      <c r="BK598" s="211">
        <f>ROUND(I598*H598,2)</f>
        <v>0</v>
      </c>
      <c r="BL598" s="23" t="s">
        <v>275</v>
      </c>
      <c r="BM598" s="23" t="s">
        <v>1038</v>
      </c>
    </row>
    <row r="599" spans="2:65" s="12" customFormat="1">
      <c r="B599" s="215"/>
      <c r="C599" s="216"/>
      <c r="D599" s="212" t="s">
        <v>171</v>
      </c>
      <c r="E599" s="217" t="s">
        <v>21</v>
      </c>
      <c r="F599" s="218" t="s">
        <v>172</v>
      </c>
      <c r="G599" s="216"/>
      <c r="H599" s="217" t="s">
        <v>21</v>
      </c>
      <c r="I599" s="219"/>
      <c r="J599" s="216"/>
      <c r="K599" s="216"/>
      <c r="L599" s="220"/>
      <c r="M599" s="221"/>
      <c r="N599" s="222"/>
      <c r="O599" s="222"/>
      <c r="P599" s="222"/>
      <c r="Q599" s="222"/>
      <c r="R599" s="222"/>
      <c r="S599" s="222"/>
      <c r="T599" s="223"/>
      <c r="AT599" s="224" t="s">
        <v>171</v>
      </c>
      <c r="AU599" s="224" t="s">
        <v>82</v>
      </c>
      <c r="AV599" s="12" t="s">
        <v>80</v>
      </c>
      <c r="AW599" s="12" t="s">
        <v>35</v>
      </c>
      <c r="AX599" s="12" t="s">
        <v>72</v>
      </c>
      <c r="AY599" s="224" t="s">
        <v>160</v>
      </c>
    </row>
    <row r="600" spans="2:65" s="13" customFormat="1">
      <c r="B600" s="225"/>
      <c r="C600" s="226"/>
      <c r="D600" s="212" t="s">
        <v>171</v>
      </c>
      <c r="E600" s="227" t="s">
        <v>21</v>
      </c>
      <c r="F600" s="228" t="s">
        <v>934</v>
      </c>
      <c r="G600" s="226"/>
      <c r="H600" s="229">
        <v>135.83000000000001</v>
      </c>
      <c r="I600" s="230"/>
      <c r="J600" s="226"/>
      <c r="K600" s="226"/>
      <c r="L600" s="231"/>
      <c r="M600" s="232"/>
      <c r="N600" s="233"/>
      <c r="O600" s="233"/>
      <c r="P600" s="233"/>
      <c r="Q600" s="233"/>
      <c r="R600" s="233"/>
      <c r="S600" s="233"/>
      <c r="T600" s="234"/>
      <c r="AT600" s="235" t="s">
        <v>171</v>
      </c>
      <c r="AU600" s="235" t="s">
        <v>82</v>
      </c>
      <c r="AV600" s="13" t="s">
        <v>82</v>
      </c>
      <c r="AW600" s="13" t="s">
        <v>35</v>
      </c>
      <c r="AX600" s="13" t="s">
        <v>72</v>
      </c>
      <c r="AY600" s="235" t="s">
        <v>160</v>
      </c>
    </row>
    <row r="601" spans="2:65" s="11" customFormat="1" ht="29.85" customHeight="1">
      <c r="B601" s="184"/>
      <c r="C601" s="185"/>
      <c r="D601" s="186" t="s">
        <v>71</v>
      </c>
      <c r="E601" s="198" t="s">
        <v>1039</v>
      </c>
      <c r="F601" s="198" t="s">
        <v>1040</v>
      </c>
      <c r="G601" s="185"/>
      <c r="H601" s="185"/>
      <c r="I601" s="188"/>
      <c r="J601" s="199">
        <f>BK601</f>
        <v>0</v>
      </c>
      <c r="K601" s="185"/>
      <c r="L601" s="190"/>
      <c r="M601" s="191"/>
      <c r="N601" s="192"/>
      <c r="O601" s="192"/>
      <c r="P601" s="193">
        <f>SUM(P602:P658)</f>
        <v>0</v>
      </c>
      <c r="Q601" s="192"/>
      <c r="R601" s="193">
        <f>SUM(R602:R658)</f>
        <v>0.78116613000000001</v>
      </c>
      <c r="S601" s="192"/>
      <c r="T601" s="194">
        <f>SUM(T602:T658)</f>
        <v>7.3936859999999993E-2</v>
      </c>
      <c r="AR601" s="195" t="s">
        <v>82</v>
      </c>
      <c r="AT601" s="196" t="s">
        <v>71</v>
      </c>
      <c r="AU601" s="196" t="s">
        <v>80</v>
      </c>
      <c r="AY601" s="195" t="s">
        <v>160</v>
      </c>
      <c r="BK601" s="197">
        <f>SUM(BK602:BK658)</f>
        <v>0</v>
      </c>
    </row>
    <row r="602" spans="2:65" s="1" customFormat="1" ht="14.4" customHeight="1">
      <c r="B602" s="40"/>
      <c r="C602" s="200" t="s">
        <v>1041</v>
      </c>
      <c r="D602" s="200" t="s">
        <v>162</v>
      </c>
      <c r="E602" s="201" t="s">
        <v>1042</v>
      </c>
      <c r="F602" s="202" t="s">
        <v>1043</v>
      </c>
      <c r="G602" s="203" t="s">
        <v>234</v>
      </c>
      <c r="H602" s="204">
        <v>238.506</v>
      </c>
      <c r="I602" s="205"/>
      <c r="J602" s="206">
        <f>ROUND(I602*H602,2)</f>
        <v>0</v>
      </c>
      <c r="K602" s="202" t="s">
        <v>166</v>
      </c>
      <c r="L602" s="60"/>
      <c r="M602" s="207" t="s">
        <v>21</v>
      </c>
      <c r="N602" s="208" t="s">
        <v>43</v>
      </c>
      <c r="O602" s="41"/>
      <c r="P602" s="209">
        <f>O602*H602</f>
        <v>0</v>
      </c>
      <c r="Q602" s="209">
        <v>1E-3</v>
      </c>
      <c r="R602" s="209">
        <f>Q602*H602</f>
        <v>0.238506</v>
      </c>
      <c r="S602" s="209">
        <v>3.1E-4</v>
      </c>
      <c r="T602" s="210">
        <f>S602*H602</f>
        <v>7.3936859999999993E-2</v>
      </c>
      <c r="AR602" s="23" t="s">
        <v>275</v>
      </c>
      <c r="AT602" s="23" t="s">
        <v>162</v>
      </c>
      <c r="AU602" s="23" t="s">
        <v>82</v>
      </c>
      <c r="AY602" s="23" t="s">
        <v>160</v>
      </c>
      <c r="BE602" s="211">
        <f>IF(N602="základní",J602,0)</f>
        <v>0</v>
      </c>
      <c r="BF602" s="211">
        <f>IF(N602="snížená",J602,0)</f>
        <v>0</v>
      </c>
      <c r="BG602" s="211">
        <f>IF(N602="zákl. přenesená",J602,0)</f>
        <v>0</v>
      </c>
      <c r="BH602" s="211">
        <f>IF(N602="sníž. přenesená",J602,0)</f>
        <v>0</v>
      </c>
      <c r="BI602" s="211">
        <f>IF(N602="nulová",J602,0)</f>
        <v>0</v>
      </c>
      <c r="BJ602" s="23" t="s">
        <v>80</v>
      </c>
      <c r="BK602" s="211">
        <f>ROUND(I602*H602,2)</f>
        <v>0</v>
      </c>
      <c r="BL602" s="23" t="s">
        <v>275</v>
      </c>
      <c r="BM602" s="23" t="s">
        <v>1044</v>
      </c>
    </row>
    <row r="603" spans="2:65" s="1" customFormat="1" ht="36">
      <c r="B603" s="40"/>
      <c r="C603" s="62"/>
      <c r="D603" s="212" t="s">
        <v>169</v>
      </c>
      <c r="E603" s="62"/>
      <c r="F603" s="213" t="s">
        <v>1045</v>
      </c>
      <c r="G603" s="62"/>
      <c r="H603" s="62"/>
      <c r="I603" s="171"/>
      <c r="J603" s="62"/>
      <c r="K603" s="62"/>
      <c r="L603" s="60"/>
      <c r="M603" s="214"/>
      <c r="N603" s="41"/>
      <c r="O603" s="41"/>
      <c r="P603" s="41"/>
      <c r="Q603" s="41"/>
      <c r="R603" s="41"/>
      <c r="S603" s="41"/>
      <c r="T603" s="77"/>
      <c r="AT603" s="23" t="s">
        <v>169</v>
      </c>
      <c r="AU603" s="23" t="s">
        <v>82</v>
      </c>
    </row>
    <row r="604" spans="2:65" s="12" customFormat="1">
      <c r="B604" s="215"/>
      <c r="C604" s="216"/>
      <c r="D604" s="212" t="s">
        <v>171</v>
      </c>
      <c r="E604" s="217" t="s">
        <v>21</v>
      </c>
      <c r="F604" s="218" t="s">
        <v>1046</v>
      </c>
      <c r="G604" s="216"/>
      <c r="H604" s="217" t="s">
        <v>21</v>
      </c>
      <c r="I604" s="219"/>
      <c r="J604" s="216"/>
      <c r="K604" s="216"/>
      <c r="L604" s="220"/>
      <c r="M604" s="221"/>
      <c r="N604" s="222"/>
      <c r="O604" s="222"/>
      <c r="P604" s="222"/>
      <c r="Q604" s="222"/>
      <c r="R604" s="222"/>
      <c r="S604" s="222"/>
      <c r="T604" s="223"/>
      <c r="AT604" s="224" t="s">
        <v>171</v>
      </c>
      <c r="AU604" s="224" t="s">
        <v>82</v>
      </c>
      <c r="AV604" s="12" t="s">
        <v>80</v>
      </c>
      <c r="AW604" s="12" t="s">
        <v>35</v>
      </c>
      <c r="AX604" s="12" t="s">
        <v>72</v>
      </c>
      <c r="AY604" s="224" t="s">
        <v>160</v>
      </c>
    </row>
    <row r="605" spans="2:65" s="13" customFormat="1">
      <c r="B605" s="225"/>
      <c r="C605" s="226"/>
      <c r="D605" s="212" t="s">
        <v>171</v>
      </c>
      <c r="E605" s="227" t="s">
        <v>21</v>
      </c>
      <c r="F605" s="228" t="s">
        <v>1047</v>
      </c>
      <c r="G605" s="226"/>
      <c r="H605" s="229">
        <v>55.33</v>
      </c>
      <c r="I605" s="230"/>
      <c r="J605" s="226"/>
      <c r="K605" s="226"/>
      <c r="L605" s="231"/>
      <c r="M605" s="232"/>
      <c r="N605" s="233"/>
      <c r="O605" s="233"/>
      <c r="P605" s="233"/>
      <c r="Q605" s="233"/>
      <c r="R605" s="233"/>
      <c r="S605" s="233"/>
      <c r="T605" s="234"/>
      <c r="AT605" s="235" t="s">
        <v>171</v>
      </c>
      <c r="AU605" s="235" t="s">
        <v>82</v>
      </c>
      <c r="AV605" s="13" t="s">
        <v>82</v>
      </c>
      <c r="AW605" s="13" t="s">
        <v>35</v>
      </c>
      <c r="AX605" s="13" t="s">
        <v>72</v>
      </c>
      <c r="AY605" s="235" t="s">
        <v>160</v>
      </c>
    </row>
    <row r="606" spans="2:65" s="12" customFormat="1">
      <c r="B606" s="215"/>
      <c r="C606" s="216"/>
      <c r="D606" s="212" t="s">
        <v>171</v>
      </c>
      <c r="E606" s="217" t="s">
        <v>21</v>
      </c>
      <c r="F606" s="218" t="s">
        <v>1048</v>
      </c>
      <c r="G606" s="216"/>
      <c r="H606" s="217" t="s">
        <v>21</v>
      </c>
      <c r="I606" s="219"/>
      <c r="J606" s="216"/>
      <c r="K606" s="216"/>
      <c r="L606" s="220"/>
      <c r="M606" s="221"/>
      <c r="N606" s="222"/>
      <c r="O606" s="222"/>
      <c r="P606" s="222"/>
      <c r="Q606" s="222"/>
      <c r="R606" s="222"/>
      <c r="S606" s="222"/>
      <c r="T606" s="223"/>
      <c r="AT606" s="224" t="s">
        <v>171</v>
      </c>
      <c r="AU606" s="224" t="s">
        <v>82</v>
      </c>
      <c r="AV606" s="12" t="s">
        <v>80</v>
      </c>
      <c r="AW606" s="12" t="s">
        <v>35</v>
      </c>
      <c r="AX606" s="12" t="s">
        <v>72</v>
      </c>
      <c r="AY606" s="224" t="s">
        <v>160</v>
      </c>
    </row>
    <row r="607" spans="2:65" s="13" customFormat="1">
      <c r="B607" s="225"/>
      <c r="C607" s="226"/>
      <c r="D607" s="212" t="s">
        <v>171</v>
      </c>
      <c r="E607" s="227" t="s">
        <v>21</v>
      </c>
      <c r="F607" s="228" t="s">
        <v>1049</v>
      </c>
      <c r="G607" s="226"/>
      <c r="H607" s="229">
        <v>183.17599999999999</v>
      </c>
      <c r="I607" s="230"/>
      <c r="J607" s="226"/>
      <c r="K607" s="226"/>
      <c r="L607" s="231"/>
      <c r="M607" s="232"/>
      <c r="N607" s="233"/>
      <c r="O607" s="233"/>
      <c r="P607" s="233"/>
      <c r="Q607" s="233"/>
      <c r="R607" s="233"/>
      <c r="S607" s="233"/>
      <c r="T607" s="234"/>
      <c r="AT607" s="235" t="s">
        <v>171</v>
      </c>
      <c r="AU607" s="235" t="s">
        <v>82</v>
      </c>
      <c r="AV607" s="13" t="s">
        <v>82</v>
      </c>
      <c r="AW607" s="13" t="s">
        <v>35</v>
      </c>
      <c r="AX607" s="13" t="s">
        <v>72</v>
      </c>
      <c r="AY607" s="235" t="s">
        <v>160</v>
      </c>
    </row>
    <row r="608" spans="2:65" s="1" customFormat="1" ht="22.8" customHeight="1">
      <c r="B608" s="40"/>
      <c r="C608" s="200" t="s">
        <v>1050</v>
      </c>
      <c r="D608" s="200" t="s">
        <v>162</v>
      </c>
      <c r="E608" s="201" t="s">
        <v>1051</v>
      </c>
      <c r="F608" s="202" t="s">
        <v>1052</v>
      </c>
      <c r="G608" s="203" t="s">
        <v>234</v>
      </c>
      <c r="H608" s="204">
        <v>238.506</v>
      </c>
      <c r="I608" s="205"/>
      <c r="J608" s="206">
        <f>ROUND(I608*H608,2)</f>
        <v>0</v>
      </c>
      <c r="K608" s="202" t="s">
        <v>166</v>
      </c>
      <c r="L608" s="60"/>
      <c r="M608" s="207" t="s">
        <v>21</v>
      </c>
      <c r="N608" s="208" t="s">
        <v>43</v>
      </c>
      <c r="O608" s="41"/>
      <c r="P608" s="209">
        <f>O608*H608</f>
        <v>0</v>
      </c>
      <c r="Q608" s="209">
        <v>0</v>
      </c>
      <c r="R608" s="209">
        <f>Q608*H608</f>
        <v>0</v>
      </c>
      <c r="S608" s="209">
        <v>0</v>
      </c>
      <c r="T608" s="210">
        <f>S608*H608</f>
        <v>0</v>
      </c>
      <c r="AR608" s="23" t="s">
        <v>275</v>
      </c>
      <c r="AT608" s="23" t="s">
        <v>162</v>
      </c>
      <c r="AU608" s="23" t="s">
        <v>82</v>
      </c>
      <c r="AY608" s="23" t="s">
        <v>160</v>
      </c>
      <c r="BE608" s="211">
        <f>IF(N608="základní",J608,0)</f>
        <v>0</v>
      </c>
      <c r="BF608" s="211">
        <f>IF(N608="snížená",J608,0)</f>
        <v>0</v>
      </c>
      <c r="BG608" s="211">
        <f>IF(N608="zákl. přenesená",J608,0)</f>
        <v>0</v>
      </c>
      <c r="BH608" s="211">
        <f>IF(N608="sníž. přenesená",J608,0)</f>
        <v>0</v>
      </c>
      <c r="BI608" s="211">
        <f>IF(N608="nulová",J608,0)</f>
        <v>0</v>
      </c>
      <c r="BJ608" s="23" t="s">
        <v>80</v>
      </c>
      <c r="BK608" s="211">
        <f>ROUND(I608*H608,2)</f>
        <v>0</v>
      </c>
      <c r="BL608" s="23" t="s">
        <v>275</v>
      </c>
      <c r="BM608" s="23" t="s">
        <v>1053</v>
      </c>
    </row>
    <row r="609" spans="2:65" s="1" customFormat="1" ht="14.4" customHeight="1">
      <c r="B609" s="40"/>
      <c r="C609" s="200" t="s">
        <v>1054</v>
      </c>
      <c r="D609" s="200" t="s">
        <v>162</v>
      </c>
      <c r="E609" s="201" t="s">
        <v>1055</v>
      </c>
      <c r="F609" s="202" t="s">
        <v>1056</v>
      </c>
      <c r="G609" s="203" t="s">
        <v>234</v>
      </c>
      <c r="H609" s="204">
        <v>238.506</v>
      </c>
      <c r="I609" s="205"/>
      <c r="J609" s="206">
        <f>ROUND(I609*H609,2)</f>
        <v>0</v>
      </c>
      <c r="K609" s="202" t="s">
        <v>166</v>
      </c>
      <c r="L609" s="60"/>
      <c r="M609" s="207" t="s">
        <v>21</v>
      </c>
      <c r="N609" s="208" t="s">
        <v>43</v>
      </c>
      <c r="O609" s="41"/>
      <c r="P609" s="209">
        <f>O609*H609</f>
        <v>0</v>
      </c>
      <c r="Q609" s="209">
        <v>3.0000000000000001E-5</v>
      </c>
      <c r="R609" s="209">
        <f>Q609*H609</f>
        <v>7.1551800000000006E-3</v>
      </c>
      <c r="S609" s="209">
        <v>0</v>
      </c>
      <c r="T609" s="210">
        <f>S609*H609</f>
        <v>0</v>
      </c>
      <c r="AR609" s="23" t="s">
        <v>275</v>
      </c>
      <c r="AT609" s="23" t="s">
        <v>162</v>
      </c>
      <c r="AU609" s="23" t="s">
        <v>82</v>
      </c>
      <c r="AY609" s="23" t="s">
        <v>160</v>
      </c>
      <c r="BE609" s="211">
        <f>IF(N609="základní",J609,0)</f>
        <v>0</v>
      </c>
      <c r="BF609" s="211">
        <f>IF(N609="snížená",J609,0)</f>
        <v>0</v>
      </c>
      <c r="BG609" s="211">
        <f>IF(N609="zákl. přenesená",J609,0)</f>
        <v>0</v>
      </c>
      <c r="BH609" s="211">
        <f>IF(N609="sníž. přenesená",J609,0)</f>
        <v>0</v>
      </c>
      <c r="BI609" s="211">
        <f>IF(N609="nulová",J609,0)</f>
        <v>0</v>
      </c>
      <c r="BJ609" s="23" t="s">
        <v>80</v>
      </c>
      <c r="BK609" s="211">
        <f>ROUND(I609*H609,2)</f>
        <v>0</v>
      </c>
      <c r="BL609" s="23" t="s">
        <v>275</v>
      </c>
      <c r="BM609" s="23" t="s">
        <v>1057</v>
      </c>
    </row>
    <row r="610" spans="2:65" s="1" customFormat="1" ht="22.8" customHeight="1">
      <c r="B610" s="40"/>
      <c r="C610" s="200" t="s">
        <v>1058</v>
      </c>
      <c r="D610" s="200" t="s">
        <v>162</v>
      </c>
      <c r="E610" s="201" t="s">
        <v>1059</v>
      </c>
      <c r="F610" s="202" t="s">
        <v>1060</v>
      </c>
      <c r="G610" s="203" t="s">
        <v>234</v>
      </c>
      <c r="H610" s="204">
        <v>881.2</v>
      </c>
      <c r="I610" s="205"/>
      <c r="J610" s="206">
        <f>ROUND(I610*H610,2)</f>
        <v>0</v>
      </c>
      <c r="K610" s="202" t="s">
        <v>166</v>
      </c>
      <c r="L610" s="60"/>
      <c r="M610" s="207" t="s">
        <v>21</v>
      </c>
      <c r="N610" s="208" t="s">
        <v>43</v>
      </c>
      <c r="O610" s="41"/>
      <c r="P610" s="209">
        <f>O610*H610</f>
        <v>0</v>
      </c>
      <c r="Q610" s="209">
        <v>2.0000000000000001E-4</v>
      </c>
      <c r="R610" s="209">
        <f>Q610*H610</f>
        <v>0.17624000000000001</v>
      </c>
      <c r="S610" s="209">
        <v>0</v>
      </c>
      <c r="T610" s="210">
        <f>S610*H610</f>
        <v>0</v>
      </c>
      <c r="AR610" s="23" t="s">
        <v>275</v>
      </c>
      <c r="AT610" s="23" t="s">
        <v>162</v>
      </c>
      <c r="AU610" s="23" t="s">
        <v>82</v>
      </c>
      <c r="AY610" s="23" t="s">
        <v>160</v>
      </c>
      <c r="BE610" s="211">
        <f>IF(N610="základní",J610,0)</f>
        <v>0</v>
      </c>
      <c r="BF610" s="211">
        <f>IF(N610="snížená",J610,0)</f>
        <v>0</v>
      </c>
      <c r="BG610" s="211">
        <f>IF(N610="zákl. přenesená",J610,0)</f>
        <v>0</v>
      </c>
      <c r="BH610" s="211">
        <f>IF(N610="sníž. přenesená",J610,0)</f>
        <v>0</v>
      </c>
      <c r="BI610" s="211">
        <f>IF(N610="nulová",J610,0)</f>
        <v>0</v>
      </c>
      <c r="BJ610" s="23" t="s">
        <v>80</v>
      </c>
      <c r="BK610" s="211">
        <f>ROUND(I610*H610,2)</f>
        <v>0</v>
      </c>
      <c r="BL610" s="23" t="s">
        <v>275</v>
      </c>
      <c r="BM610" s="23" t="s">
        <v>1061</v>
      </c>
    </row>
    <row r="611" spans="2:65" s="12" customFormat="1">
      <c r="B611" s="215"/>
      <c r="C611" s="216"/>
      <c r="D611" s="212" t="s">
        <v>171</v>
      </c>
      <c r="E611" s="217" t="s">
        <v>21</v>
      </c>
      <c r="F611" s="218" t="s">
        <v>1046</v>
      </c>
      <c r="G611" s="216"/>
      <c r="H611" s="217" t="s">
        <v>21</v>
      </c>
      <c r="I611" s="219"/>
      <c r="J611" s="216"/>
      <c r="K611" s="216"/>
      <c r="L611" s="220"/>
      <c r="M611" s="221"/>
      <c r="N611" s="222"/>
      <c r="O611" s="222"/>
      <c r="P611" s="222"/>
      <c r="Q611" s="222"/>
      <c r="R611" s="222"/>
      <c r="S611" s="222"/>
      <c r="T611" s="223"/>
      <c r="AT611" s="224" t="s">
        <v>171</v>
      </c>
      <c r="AU611" s="224" t="s">
        <v>82</v>
      </c>
      <c r="AV611" s="12" t="s">
        <v>80</v>
      </c>
      <c r="AW611" s="12" t="s">
        <v>35</v>
      </c>
      <c r="AX611" s="12" t="s">
        <v>72</v>
      </c>
      <c r="AY611" s="224" t="s">
        <v>160</v>
      </c>
    </row>
    <row r="612" spans="2:65" s="13" customFormat="1">
      <c r="B612" s="225"/>
      <c r="C612" s="226"/>
      <c r="D612" s="212" t="s">
        <v>171</v>
      </c>
      <c r="E612" s="227" t="s">
        <v>21</v>
      </c>
      <c r="F612" s="228" t="s">
        <v>1062</v>
      </c>
      <c r="G612" s="226"/>
      <c r="H612" s="229">
        <v>232.71</v>
      </c>
      <c r="I612" s="230"/>
      <c r="J612" s="226"/>
      <c r="K612" s="226"/>
      <c r="L612" s="231"/>
      <c r="M612" s="232"/>
      <c r="N612" s="233"/>
      <c r="O612" s="233"/>
      <c r="P612" s="233"/>
      <c r="Q612" s="233"/>
      <c r="R612" s="233"/>
      <c r="S612" s="233"/>
      <c r="T612" s="234"/>
      <c r="AT612" s="235" t="s">
        <v>171</v>
      </c>
      <c r="AU612" s="235" t="s">
        <v>82</v>
      </c>
      <c r="AV612" s="13" t="s">
        <v>82</v>
      </c>
      <c r="AW612" s="13" t="s">
        <v>35</v>
      </c>
      <c r="AX612" s="13" t="s">
        <v>72</v>
      </c>
      <c r="AY612" s="235" t="s">
        <v>160</v>
      </c>
    </row>
    <row r="613" spans="2:65" s="12" customFormat="1">
      <c r="B613" s="215"/>
      <c r="C613" s="216"/>
      <c r="D613" s="212" t="s">
        <v>171</v>
      </c>
      <c r="E613" s="217" t="s">
        <v>21</v>
      </c>
      <c r="F613" s="218" t="s">
        <v>1048</v>
      </c>
      <c r="G613" s="216"/>
      <c r="H613" s="217" t="s">
        <v>21</v>
      </c>
      <c r="I613" s="219"/>
      <c r="J613" s="216"/>
      <c r="K613" s="216"/>
      <c r="L613" s="220"/>
      <c r="M613" s="221"/>
      <c r="N613" s="222"/>
      <c r="O613" s="222"/>
      <c r="P613" s="222"/>
      <c r="Q613" s="222"/>
      <c r="R613" s="222"/>
      <c r="S613" s="222"/>
      <c r="T613" s="223"/>
      <c r="AT613" s="224" t="s">
        <v>171</v>
      </c>
      <c r="AU613" s="224" t="s">
        <v>82</v>
      </c>
      <c r="AV613" s="12" t="s">
        <v>80</v>
      </c>
      <c r="AW613" s="12" t="s">
        <v>35</v>
      </c>
      <c r="AX613" s="12" t="s">
        <v>72</v>
      </c>
      <c r="AY613" s="224" t="s">
        <v>160</v>
      </c>
    </row>
    <row r="614" spans="2:65" s="12" customFormat="1">
      <c r="B614" s="215"/>
      <c r="C614" s="216"/>
      <c r="D614" s="212" t="s">
        <v>171</v>
      </c>
      <c r="E614" s="217" t="s">
        <v>21</v>
      </c>
      <c r="F614" s="218" t="s">
        <v>318</v>
      </c>
      <c r="G614" s="216"/>
      <c r="H614" s="217" t="s">
        <v>21</v>
      </c>
      <c r="I614" s="219"/>
      <c r="J614" s="216"/>
      <c r="K614" s="216"/>
      <c r="L614" s="220"/>
      <c r="M614" s="221"/>
      <c r="N614" s="222"/>
      <c r="O614" s="222"/>
      <c r="P614" s="222"/>
      <c r="Q614" s="222"/>
      <c r="R614" s="222"/>
      <c r="S614" s="222"/>
      <c r="T614" s="223"/>
      <c r="AT614" s="224" t="s">
        <v>171</v>
      </c>
      <c r="AU614" s="224" t="s">
        <v>82</v>
      </c>
      <c r="AV614" s="12" t="s">
        <v>80</v>
      </c>
      <c r="AW614" s="12" t="s">
        <v>35</v>
      </c>
      <c r="AX614" s="12" t="s">
        <v>72</v>
      </c>
      <c r="AY614" s="224" t="s">
        <v>160</v>
      </c>
    </row>
    <row r="615" spans="2:65" s="13" customFormat="1">
      <c r="B615" s="225"/>
      <c r="C615" s="226"/>
      <c r="D615" s="212" t="s">
        <v>171</v>
      </c>
      <c r="E615" s="227" t="s">
        <v>21</v>
      </c>
      <c r="F615" s="228" t="s">
        <v>329</v>
      </c>
      <c r="G615" s="226"/>
      <c r="H615" s="229">
        <v>231.77699999999999</v>
      </c>
      <c r="I615" s="230"/>
      <c r="J615" s="226"/>
      <c r="K615" s="226"/>
      <c r="L615" s="231"/>
      <c r="M615" s="232"/>
      <c r="N615" s="233"/>
      <c r="O615" s="233"/>
      <c r="P615" s="233"/>
      <c r="Q615" s="233"/>
      <c r="R615" s="233"/>
      <c r="S615" s="233"/>
      <c r="T615" s="234"/>
      <c r="AT615" s="235" t="s">
        <v>171</v>
      </c>
      <c r="AU615" s="235" t="s">
        <v>82</v>
      </c>
      <c r="AV615" s="13" t="s">
        <v>82</v>
      </c>
      <c r="AW615" s="13" t="s">
        <v>35</v>
      </c>
      <c r="AX615" s="13" t="s">
        <v>72</v>
      </c>
      <c r="AY615" s="235" t="s">
        <v>160</v>
      </c>
    </row>
    <row r="616" spans="2:65" s="13" customFormat="1" ht="24">
      <c r="B616" s="225"/>
      <c r="C616" s="226"/>
      <c r="D616" s="212" t="s">
        <v>171</v>
      </c>
      <c r="E616" s="227" t="s">
        <v>21</v>
      </c>
      <c r="F616" s="228" t="s">
        <v>330</v>
      </c>
      <c r="G616" s="226"/>
      <c r="H616" s="229">
        <v>149.31200000000001</v>
      </c>
      <c r="I616" s="230"/>
      <c r="J616" s="226"/>
      <c r="K616" s="226"/>
      <c r="L616" s="231"/>
      <c r="M616" s="232"/>
      <c r="N616" s="233"/>
      <c r="O616" s="233"/>
      <c r="P616" s="233"/>
      <c r="Q616" s="233"/>
      <c r="R616" s="233"/>
      <c r="S616" s="233"/>
      <c r="T616" s="234"/>
      <c r="AT616" s="235" t="s">
        <v>171</v>
      </c>
      <c r="AU616" s="235" t="s">
        <v>82</v>
      </c>
      <c r="AV616" s="13" t="s">
        <v>82</v>
      </c>
      <c r="AW616" s="13" t="s">
        <v>35</v>
      </c>
      <c r="AX616" s="13" t="s">
        <v>72</v>
      </c>
      <c r="AY616" s="235" t="s">
        <v>160</v>
      </c>
    </row>
    <row r="617" spans="2:65" s="13" customFormat="1">
      <c r="B617" s="225"/>
      <c r="C617" s="226"/>
      <c r="D617" s="212" t="s">
        <v>171</v>
      </c>
      <c r="E617" s="227" t="s">
        <v>21</v>
      </c>
      <c r="F617" s="228" t="s">
        <v>331</v>
      </c>
      <c r="G617" s="226"/>
      <c r="H617" s="229">
        <v>105.42</v>
      </c>
      <c r="I617" s="230"/>
      <c r="J617" s="226"/>
      <c r="K617" s="226"/>
      <c r="L617" s="231"/>
      <c r="M617" s="232"/>
      <c r="N617" s="233"/>
      <c r="O617" s="233"/>
      <c r="P617" s="233"/>
      <c r="Q617" s="233"/>
      <c r="R617" s="233"/>
      <c r="S617" s="233"/>
      <c r="T617" s="234"/>
      <c r="AT617" s="235" t="s">
        <v>171</v>
      </c>
      <c r="AU617" s="235" t="s">
        <v>82</v>
      </c>
      <c r="AV617" s="13" t="s">
        <v>82</v>
      </c>
      <c r="AW617" s="13" t="s">
        <v>35</v>
      </c>
      <c r="AX617" s="13" t="s">
        <v>72</v>
      </c>
      <c r="AY617" s="235" t="s">
        <v>160</v>
      </c>
    </row>
    <row r="618" spans="2:65" s="13" customFormat="1">
      <c r="B618" s="225"/>
      <c r="C618" s="226"/>
      <c r="D618" s="212" t="s">
        <v>171</v>
      </c>
      <c r="E618" s="227" t="s">
        <v>21</v>
      </c>
      <c r="F618" s="228" t="s">
        <v>1049</v>
      </c>
      <c r="G618" s="226"/>
      <c r="H618" s="229">
        <v>183.17599999999999</v>
      </c>
      <c r="I618" s="230"/>
      <c r="J618" s="226"/>
      <c r="K618" s="226"/>
      <c r="L618" s="231"/>
      <c r="M618" s="232"/>
      <c r="N618" s="233"/>
      <c r="O618" s="233"/>
      <c r="P618" s="233"/>
      <c r="Q618" s="233"/>
      <c r="R618" s="233"/>
      <c r="S618" s="233"/>
      <c r="T618" s="234"/>
      <c r="AT618" s="235" t="s">
        <v>171</v>
      </c>
      <c r="AU618" s="235" t="s">
        <v>82</v>
      </c>
      <c r="AV618" s="13" t="s">
        <v>82</v>
      </c>
      <c r="AW618" s="13" t="s">
        <v>35</v>
      </c>
      <c r="AX618" s="13" t="s">
        <v>72</v>
      </c>
      <c r="AY618" s="235" t="s">
        <v>160</v>
      </c>
    </row>
    <row r="619" spans="2:65" s="12" customFormat="1">
      <c r="B619" s="215"/>
      <c r="C619" s="216"/>
      <c r="D619" s="212" t="s">
        <v>171</v>
      </c>
      <c r="E619" s="217" t="s">
        <v>21</v>
      </c>
      <c r="F619" s="218" t="s">
        <v>1063</v>
      </c>
      <c r="G619" s="216"/>
      <c r="H619" s="217" t="s">
        <v>21</v>
      </c>
      <c r="I619" s="219"/>
      <c r="J619" s="216"/>
      <c r="K619" s="216"/>
      <c r="L619" s="220"/>
      <c r="M619" s="221"/>
      <c r="N619" s="222"/>
      <c r="O619" s="222"/>
      <c r="P619" s="222"/>
      <c r="Q619" s="222"/>
      <c r="R619" s="222"/>
      <c r="S619" s="222"/>
      <c r="T619" s="223"/>
      <c r="AT619" s="224" t="s">
        <v>171</v>
      </c>
      <c r="AU619" s="224" t="s">
        <v>82</v>
      </c>
      <c r="AV619" s="12" t="s">
        <v>80</v>
      </c>
      <c r="AW619" s="12" t="s">
        <v>35</v>
      </c>
      <c r="AX619" s="12" t="s">
        <v>72</v>
      </c>
      <c r="AY619" s="224" t="s">
        <v>160</v>
      </c>
    </row>
    <row r="620" spans="2:65" s="13" customFormat="1">
      <c r="B620" s="225"/>
      <c r="C620" s="226"/>
      <c r="D620" s="212" t="s">
        <v>171</v>
      </c>
      <c r="E620" s="227" t="s">
        <v>21</v>
      </c>
      <c r="F620" s="228" t="s">
        <v>1064</v>
      </c>
      <c r="G620" s="226"/>
      <c r="H620" s="229">
        <v>-10.218</v>
      </c>
      <c r="I620" s="230"/>
      <c r="J620" s="226"/>
      <c r="K620" s="226"/>
      <c r="L620" s="231"/>
      <c r="M620" s="232"/>
      <c r="N620" s="233"/>
      <c r="O620" s="233"/>
      <c r="P620" s="233"/>
      <c r="Q620" s="233"/>
      <c r="R620" s="233"/>
      <c r="S620" s="233"/>
      <c r="T620" s="234"/>
      <c r="AT620" s="235" t="s">
        <v>171</v>
      </c>
      <c r="AU620" s="235" t="s">
        <v>82</v>
      </c>
      <c r="AV620" s="13" t="s">
        <v>82</v>
      </c>
      <c r="AW620" s="13" t="s">
        <v>35</v>
      </c>
      <c r="AX620" s="13" t="s">
        <v>72</v>
      </c>
      <c r="AY620" s="235" t="s">
        <v>160</v>
      </c>
    </row>
    <row r="621" spans="2:65" s="12" customFormat="1">
      <c r="B621" s="215"/>
      <c r="C621" s="216"/>
      <c r="D621" s="212" t="s">
        <v>171</v>
      </c>
      <c r="E621" s="217" t="s">
        <v>21</v>
      </c>
      <c r="F621" s="218" t="s">
        <v>320</v>
      </c>
      <c r="G621" s="216"/>
      <c r="H621" s="217" t="s">
        <v>21</v>
      </c>
      <c r="I621" s="219"/>
      <c r="J621" s="216"/>
      <c r="K621" s="216"/>
      <c r="L621" s="220"/>
      <c r="M621" s="221"/>
      <c r="N621" s="222"/>
      <c r="O621" s="222"/>
      <c r="P621" s="222"/>
      <c r="Q621" s="222"/>
      <c r="R621" s="222"/>
      <c r="S621" s="222"/>
      <c r="T621" s="223"/>
      <c r="AT621" s="224" t="s">
        <v>171</v>
      </c>
      <c r="AU621" s="224" t="s">
        <v>82</v>
      </c>
      <c r="AV621" s="12" t="s">
        <v>80</v>
      </c>
      <c r="AW621" s="12" t="s">
        <v>35</v>
      </c>
      <c r="AX621" s="12" t="s">
        <v>72</v>
      </c>
      <c r="AY621" s="224" t="s">
        <v>160</v>
      </c>
    </row>
    <row r="622" spans="2:65" s="13" customFormat="1">
      <c r="B622" s="225"/>
      <c r="C622" s="226"/>
      <c r="D622" s="212" t="s">
        <v>171</v>
      </c>
      <c r="E622" s="227" t="s">
        <v>21</v>
      </c>
      <c r="F622" s="228" t="s">
        <v>1065</v>
      </c>
      <c r="G622" s="226"/>
      <c r="H622" s="229">
        <v>16.53</v>
      </c>
      <c r="I622" s="230"/>
      <c r="J622" s="226"/>
      <c r="K622" s="226"/>
      <c r="L622" s="231"/>
      <c r="M622" s="232"/>
      <c r="N622" s="233"/>
      <c r="O622" s="233"/>
      <c r="P622" s="233"/>
      <c r="Q622" s="233"/>
      <c r="R622" s="233"/>
      <c r="S622" s="233"/>
      <c r="T622" s="234"/>
      <c r="AT622" s="235" t="s">
        <v>171</v>
      </c>
      <c r="AU622" s="235" t="s">
        <v>82</v>
      </c>
      <c r="AV622" s="13" t="s">
        <v>82</v>
      </c>
      <c r="AW622" s="13" t="s">
        <v>35</v>
      </c>
      <c r="AX622" s="13" t="s">
        <v>72</v>
      </c>
      <c r="AY622" s="235" t="s">
        <v>160</v>
      </c>
    </row>
    <row r="623" spans="2:65" s="13" customFormat="1">
      <c r="B623" s="225"/>
      <c r="C623" s="226"/>
      <c r="D623" s="212" t="s">
        <v>171</v>
      </c>
      <c r="E623" s="227" t="s">
        <v>21</v>
      </c>
      <c r="F623" s="228" t="s">
        <v>333</v>
      </c>
      <c r="G623" s="226"/>
      <c r="H623" s="229">
        <v>16.472999999999999</v>
      </c>
      <c r="I623" s="230"/>
      <c r="J623" s="226"/>
      <c r="K623" s="226"/>
      <c r="L623" s="231"/>
      <c r="M623" s="232"/>
      <c r="N623" s="233"/>
      <c r="O623" s="233"/>
      <c r="P623" s="233"/>
      <c r="Q623" s="233"/>
      <c r="R623" s="233"/>
      <c r="S623" s="233"/>
      <c r="T623" s="234"/>
      <c r="AT623" s="235" t="s">
        <v>171</v>
      </c>
      <c r="AU623" s="235" t="s">
        <v>82</v>
      </c>
      <c r="AV623" s="13" t="s">
        <v>82</v>
      </c>
      <c r="AW623" s="13" t="s">
        <v>35</v>
      </c>
      <c r="AX623" s="13" t="s">
        <v>72</v>
      </c>
      <c r="AY623" s="235" t="s">
        <v>160</v>
      </c>
    </row>
    <row r="624" spans="2:65" s="13" customFormat="1">
      <c r="B624" s="225"/>
      <c r="C624" s="226"/>
      <c r="D624" s="212" t="s">
        <v>171</v>
      </c>
      <c r="E624" s="227" t="s">
        <v>21</v>
      </c>
      <c r="F624" s="228" t="s">
        <v>1066</v>
      </c>
      <c r="G624" s="226"/>
      <c r="H624" s="229">
        <v>8.4</v>
      </c>
      <c r="I624" s="230"/>
      <c r="J624" s="226"/>
      <c r="K624" s="226"/>
      <c r="L624" s="231"/>
      <c r="M624" s="232"/>
      <c r="N624" s="233"/>
      <c r="O624" s="233"/>
      <c r="P624" s="233"/>
      <c r="Q624" s="233"/>
      <c r="R624" s="233"/>
      <c r="S624" s="233"/>
      <c r="T624" s="234"/>
      <c r="AT624" s="235" t="s">
        <v>171</v>
      </c>
      <c r="AU624" s="235" t="s">
        <v>82</v>
      </c>
      <c r="AV624" s="13" t="s">
        <v>82</v>
      </c>
      <c r="AW624" s="13" t="s">
        <v>35</v>
      </c>
      <c r="AX624" s="13" t="s">
        <v>72</v>
      </c>
      <c r="AY624" s="235" t="s">
        <v>160</v>
      </c>
    </row>
    <row r="625" spans="2:65" s="13" customFormat="1">
      <c r="B625" s="225"/>
      <c r="C625" s="226"/>
      <c r="D625" s="212" t="s">
        <v>171</v>
      </c>
      <c r="E625" s="227" t="s">
        <v>21</v>
      </c>
      <c r="F625" s="228" t="s">
        <v>1067</v>
      </c>
      <c r="G625" s="226"/>
      <c r="H625" s="229">
        <v>5.74</v>
      </c>
      <c r="I625" s="230"/>
      <c r="J625" s="226"/>
      <c r="K625" s="226"/>
      <c r="L625" s="231"/>
      <c r="M625" s="232"/>
      <c r="N625" s="233"/>
      <c r="O625" s="233"/>
      <c r="P625" s="233"/>
      <c r="Q625" s="233"/>
      <c r="R625" s="233"/>
      <c r="S625" s="233"/>
      <c r="T625" s="234"/>
      <c r="AT625" s="235" t="s">
        <v>171</v>
      </c>
      <c r="AU625" s="235" t="s">
        <v>82</v>
      </c>
      <c r="AV625" s="13" t="s">
        <v>82</v>
      </c>
      <c r="AW625" s="13" t="s">
        <v>35</v>
      </c>
      <c r="AX625" s="13" t="s">
        <v>72</v>
      </c>
      <c r="AY625" s="235" t="s">
        <v>160</v>
      </c>
    </row>
    <row r="626" spans="2:65" s="12" customFormat="1">
      <c r="B626" s="215"/>
      <c r="C626" s="216"/>
      <c r="D626" s="212" t="s">
        <v>171</v>
      </c>
      <c r="E626" s="217" t="s">
        <v>21</v>
      </c>
      <c r="F626" s="218" t="s">
        <v>336</v>
      </c>
      <c r="G626" s="216"/>
      <c r="H626" s="217" t="s">
        <v>21</v>
      </c>
      <c r="I626" s="219"/>
      <c r="J626" s="216"/>
      <c r="K626" s="216"/>
      <c r="L626" s="220"/>
      <c r="M626" s="221"/>
      <c r="N626" s="222"/>
      <c r="O626" s="222"/>
      <c r="P626" s="222"/>
      <c r="Q626" s="222"/>
      <c r="R626" s="222"/>
      <c r="S626" s="222"/>
      <c r="T626" s="223"/>
      <c r="AT626" s="224" t="s">
        <v>171</v>
      </c>
      <c r="AU626" s="224" t="s">
        <v>82</v>
      </c>
      <c r="AV626" s="12" t="s">
        <v>80</v>
      </c>
      <c r="AW626" s="12" t="s">
        <v>35</v>
      </c>
      <c r="AX626" s="12" t="s">
        <v>72</v>
      </c>
      <c r="AY626" s="224" t="s">
        <v>160</v>
      </c>
    </row>
    <row r="627" spans="2:65" s="13" customFormat="1">
      <c r="B627" s="225"/>
      <c r="C627" s="226"/>
      <c r="D627" s="212" t="s">
        <v>171</v>
      </c>
      <c r="E627" s="227" t="s">
        <v>21</v>
      </c>
      <c r="F627" s="228" t="s">
        <v>1068</v>
      </c>
      <c r="G627" s="226"/>
      <c r="H627" s="229">
        <v>-30.76</v>
      </c>
      <c r="I627" s="230"/>
      <c r="J627" s="226"/>
      <c r="K627" s="226"/>
      <c r="L627" s="231"/>
      <c r="M627" s="232"/>
      <c r="N627" s="233"/>
      <c r="O627" s="233"/>
      <c r="P627" s="233"/>
      <c r="Q627" s="233"/>
      <c r="R627" s="233"/>
      <c r="S627" s="233"/>
      <c r="T627" s="234"/>
      <c r="AT627" s="235" t="s">
        <v>171</v>
      </c>
      <c r="AU627" s="235" t="s">
        <v>82</v>
      </c>
      <c r="AV627" s="13" t="s">
        <v>82</v>
      </c>
      <c r="AW627" s="13" t="s">
        <v>35</v>
      </c>
      <c r="AX627" s="13" t="s">
        <v>72</v>
      </c>
      <c r="AY627" s="235" t="s">
        <v>160</v>
      </c>
    </row>
    <row r="628" spans="2:65" s="13" customFormat="1">
      <c r="B628" s="225"/>
      <c r="C628" s="226"/>
      <c r="D628" s="212" t="s">
        <v>171</v>
      </c>
      <c r="E628" s="227" t="s">
        <v>21</v>
      </c>
      <c r="F628" s="228" t="s">
        <v>1069</v>
      </c>
      <c r="G628" s="226"/>
      <c r="H628" s="229">
        <v>-12.798</v>
      </c>
      <c r="I628" s="230"/>
      <c r="J628" s="226"/>
      <c r="K628" s="226"/>
      <c r="L628" s="231"/>
      <c r="M628" s="232"/>
      <c r="N628" s="233"/>
      <c r="O628" s="233"/>
      <c r="P628" s="233"/>
      <c r="Q628" s="233"/>
      <c r="R628" s="233"/>
      <c r="S628" s="233"/>
      <c r="T628" s="234"/>
      <c r="AT628" s="235" t="s">
        <v>171</v>
      </c>
      <c r="AU628" s="235" t="s">
        <v>82</v>
      </c>
      <c r="AV628" s="13" t="s">
        <v>82</v>
      </c>
      <c r="AW628" s="13" t="s">
        <v>35</v>
      </c>
      <c r="AX628" s="13" t="s">
        <v>72</v>
      </c>
      <c r="AY628" s="235" t="s">
        <v>160</v>
      </c>
    </row>
    <row r="629" spans="2:65" s="13" customFormat="1">
      <c r="B629" s="225"/>
      <c r="C629" s="226"/>
      <c r="D629" s="212" t="s">
        <v>171</v>
      </c>
      <c r="E629" s="227" t="s">
        <v>21</v>
      </c>
      <c r="F629" s="228" t="s">
        <v>1070</v>
      </c>
      <c r="G629" s="226"/>
      <c r="H629" s="229">
        <v>-12.726000000000001</v>
      </c>
      <c r="I629" s="230"/>
      <c r="J629" s="226"/>
      <c r="K629" s="226"/>
      <c r="L629" s="231"/>
      <c r="M629" s="232"/>
      <c r="N629" s="233"/>
      <c r="O629" s="233"/>
      <c r="P629" s="233"/>
      <c r="Q629" s="233"/>
      <c r="R629" s="233"/>
      <c r="S629" s="233"/>
      <c r="T629" s="234"/>
      <c r="AT629" s="235" t="s">
        <v>171</v>
      </c>
      <c r="AU629" s="235" t="s">
        <v>82</v>
      </c>
      <c r="AV629" s="13" t="s">
        <v>82</v>
      </c>
      <c r="AW629" s="13" t="s">
        <v>35</v>
      </c>
      <c r="AX629" s="13" t="s">
        <v>72</v>
      </c>
      <c r="AY629" s="235" t="s">
        <v>160</v>
      </c>
    </row>
    <row r="630" spans="2:65" s="13" customFormat="1">
      <c r="B630" s="225"/>
      <c r="C630" s="226"/>
      <c r="D630" s="212" t="s">
        <v>171</v>
      </c>
      <c r="E630" s="227" t="s">
        <v>21</v>
      </c>
      <c r="F630" s="228" t="s">
        <v>1071</v>
      </c>
      <c r="G630" s="226"/>
      <c r="H630" s="229">
        <v>-1.8360000000000001</v>
      </c>
      <c r="I630" s="230"/>
      <c r="J630" s="226"/>
      <c r="K630" s="226"/>
      <c r="L630" s="231"/>
      <c r="M630" s="232"/>
      <c r="N630" s="233"/>
      <c r="O630" s="233"/>
      <c r="P630" s="233"/>
      <c r="Q630" s="233"/>
      <c r="R630" s="233"/>
      <c r="S630" s="233"/>
      <c r="T630" s="234"/>
      <c r="AT630" s="235" t="s">
        <v>171</v>
      </c>
      <c r="AU630" s="235" t="s">
        <v>82</v>
      </c>
      <c r="AV630" s="13" t="s">
        <v>82</v>
      </c>
      <c r="AW630" s="13" t="s">
        <v>35</v>
      </c>
      <c r="AX630" s="13" t="s">
        <v>72</v>
      </c>
      <c r="AY630" s="235" t="s">
        <v>160</v>
      </c>
    </row>
    <row r="631" spans="2:65" s="1" customFormat="1" ht="22.8" customHeight="1">
      <c r="B631" s="40"/>
      <c r="C631" s="200" t="s">
        <v>1072</v>
      </c>
      <c r="D631" s="200" t="s">
        <v>162</v>
      </c>
      <c r="E631" s="201" t="s">
        <v>1073</v>
      </c>
      <c r="F631" s="202" t="s">
        <v>1074</v>
      </c>
      <c r="G631" s="203" t="s">
        <v>234</v>
      </c>
      <c r="H631" s="204">
        <v>195.50200000000001</v>
      </c>
      <c r="I631" s="205"/>
      <c r="J631" s="206">
        <f>ROUND(I631*H631,2)</f>
        <v>0</v>
      </c>
      <c r="K631" s="202" t="s">
        <v>166</v>
      </c>
      <c r="L631" s="60"/>
      <c r="M631" s="207" t="s">
        <v>21</v>
      </c>
      <c r="N631" s="208" t="s">
        <v>43</v>
      </c>
      <c r="O631" s="41"/>
      <c r="P631" s="209">
        <f>O631*H631</f>
        <v>0</v>
      </c>
      <c r="Q631" s="209">
        <v>2.0000000000000001E-4</v>
      </c>
      <c r="R631" s="209">
        <f>Q631*H631</f>
        <v>3.91004E-2</v>
      </c>
      <c r="S631" s="209">
        <v>0</v>
      </c>
      <c r="T631" s="210">
        <f>S631*H631</f>
        <v>0</v>
      </c>
      <c r="AR631" s="23" t="s">
        <v>275</v>
      </c>
      <c r="AT631" s="23" t="s">
        <v>162</v>
      </c>
      <c r="AU631" s="23" t="s">
        <v>82</v>
      </c>
      <c r="AY631" s="23" t="s">
        <v>160</v>
      </c>
      <c r="BE631" s="211">
        <f>IF(N631="základní",J631,0)</f>
        <v>0</v>
      </c>
      <c r="BF631" s="211">
        <f>IF(N631="snížená",J631,0)</f>
        <v>0</v>
      </c>
      <c r="BG631" s="211">
        <f>IF(N631="zákl. přenesená",J631,0)</f>
        <v>0</v>
      </c>
      <c r="BH631" s="211">
        <f>IF(N631="sníž. přenesená",J631,0)</f>
        <v>0</v>
      </c>
      <c r="BI631" s="211">
        <f>IF(N631="nulová",J631,0)</f>
        <v>0</v>
      </c>
      <c r="BJ631" s="23" t="s">
        <v>80</v>
      </c>
      <c r="BK631" s="211">
        <f>ROUND(I631*H631,2)</f>
        <v>0</v>
      </c>
      <c r="BL631" s="23" t="s">
        <v>275</v>
      </c>
      <c r="BM631" s="23" t="s">
        <v>1075</v>
      </c>
    </row>
    <row r="632" spans="2:65" s="12" customFormat="1">
      <c r="B632" s="215"/>
      <c r="C632" s="216"/>
      <c r="D632" s="212" t="s">
        <v>171</v>
      </c>
      <c r="E632" s="217" t="s">
        <v>21</v>
      </c>
      <c r="F632" s="218" t="s">
        <v>1076</v>
      </c>
      <c r="G632" s="216"/>
      <c r="H632" s="217" t="s">
        <v>21</v>
      </c>
      <c r="I632" s="219"/>
      <c r="J632" s="216"/>
      <c r="K632" s="216"/>
      <c r="L632" s="220"/>
      <c r="M632" s="221"/>
      <c r="N632" s="222"/>
      <c r="O632" s="222"/>
      <c r="P632" s="222"/>
      <c r="Q632" s="222"/>
      <c r="R632" s="222"/>
      <c r="S632" s="222"/>
      <c r="T632" s="223"/>
      <c r="AT632" s="224" t="s">
        <v>171</v>
      </c>
      <c r="AU632" s="224" t="s">
        <v>82</v>
      </c>
      <c r="AV632" s="12" t="s">
        <v>80</v>
      </c>
      <c r="AW632" s="12" t="s">
        <v>35</v>
      </c>
      <c r="AX632" s="12" t="s">
        <v>72</v>
      </c>
      <c r="AY632" s="224" t="s">
        <v>160</v>
      </c>
    </row>
    <row r="633" spans="2:65" s="12" customFormat="1">
      <c r="B633" s="215"/>
      <c r="C633" s="216"/>
      <c r="D633" s="212" t="s">
        <v>171</v>
      </c>
      <c r="E633" s="217" t="s">
        <v>21</v>
      </c>
      <c r="F633" s="218" t="s">
        <v>1046</v>
      </c>
      <c r="G633" s="216"/>
      <c r="H633" s="217" t="s">
        <v>21</v>
      </c>
      <c r="I633" s="219"/>
      <c r="J633" s="216"/>
      <c r="K633" s="216"/>
      <c r="L633" s="220"/>
      <c r="M633" s="221"/>
      <c r="N633" s="222"/>
      <c r="O633" s="222"/>
      <c r="P633" s="222"/>
      <c r="Q633" s="222"/>
      <c r="R633" s="222"/>
      <c r="S633" s="222"/>
      <c r="T633" s="223"/>
      <c r="AT633" s="224" t="s">
        <v>171</v>
      </c>
      <c r="AU633" s="224" t="s">
        <v>82</v>
      </c>
      <c r="AV633" s="12" t="s">
        <v>80</v>
      </c>
      <c r="AW633" s="12" t="s">
        <v>35</v>
      </c>
      <c r="AX633" s="12" t="s">
        <v>72</v>
      </c>
      <c r="AY633" s="224" t="s">
        <v>160</v>
      </c>
    </row>
    <row r="634" spans="2:65" s="13" customFormat="1">
      <c r="B634" s="225"/>
      <c r="C634" s="226"/>
      <c r="D634" s="212" t="s">
        <v>171</v>
      </c>
      <c r="E634" s="227" t="s">
        <v>21</v>
      </c>
      <c r="F634" s="228" t="s">
        <v>1077</v>
      </c>
      <c r="G634" s="226"/>
      <c r="H634" s="229">
        <v>64.150000000000006</v>
      </c>
      <c r="I634" s="230"/>
      <c r="J634" s="226"/>
      <c r="K634" s="226"/>
      <c r="L634" s="231"/>
      <c r="M634" s="232"/>
      <c r="N634" s="233"/>
      <c r="O634" s="233"/>
      <c r="P634" s="233"/>
      <c r="Q634" s="233"/>
      <c r="R634" s="233"/>
      <c r="S634" s="233"/>
      <c r="T634" s="234"/>
      <c r="AT634" s="235" t="s">
        <v>171</v>
      </c>
      <c r="AU634" s="235" t="s">
        <v>82</v>
      </c>
      <c r="AV634" s="13" t="s">
        <v>82</v>
      </c>
      <c r="AW634" s="13" t="s">
        <v>35</v>
      </c>
      <c r="AX634" s="13" t="s">
        <v>72</v>
      </c>
      <c r="AY634" s="235" t="s">
        <v>160</v>
      </c>
    </row>
    <row r="635" spans="2:65" s="12" customFormat="1">
      <c r="B635" s="215"/>
      <c r="C635" s="216"/>
      <c r="D635" s="212" t="s">
        <v>171</v>
      </c>
      <c r="E635" s="217" t="s">
        <v>21</v>
      </c>
      <c r="F635" s="218" t="s">
        <v>1048</v>
      </c>
      <c r="G635" s="216"/>
      <c r="H635" s="217" t="s">
        <v>21</v>
      </c>
      <c r="I635" s="219"/>
      <c r="J635" s="216"/>
      <c r="K635" s="216"/>
      <c r="L635" s="220"/>
      <c r="M635" s="221"/>
      <c r="N635" s="222"/>
      <c r="O635" s="222"/>
      <c r="P635" s="222"/>
      <c r="Q635" s="222"/>
      <c r="R635" s="222"/>
      <c r="S635" s="222"/>
      <c r="T635" s="223"/>
      <c r="AT635" s="224" t="s">
        <v>171</v>
      </c>
      <c r="AU635" s="224" t="s">
        <v>82</v>
      </c>
      <c r="AV635" s="12" t="s">
        <v>80</v>
      </c>
      <c r="AW635" s="12" t="s">
        <v>35</v>
      </c>
      <c r="AX635" s="12" t="s">
        <v>72</v>
      </c>
      <c r="AY635" s="224" t="s">
        <v>160</v>
      </c>
    </row>
    <row r="636" spans="2:65" s="12" customFormat="1">
      <c r="B636" s="215"/>
      <c r="C636" s="216"/>
      <c r="D636" s="212" t="s">
        <v>171</v>
      </c>
      <c r="E636" s="217" t="s">
        <v>21</v>
      </c>
      <c r="F636" s="218" t="s">
        <v>318</v>
      </c>
      <c r="G636" s="216"/>
      <c r="H636" s="217" t="s">
        <v>21</v>
      </c>
      <c r="I636" s="219"/>
      <c r="J636" s="216"/>
      <c r="K636" s="216"/>
      <c r="L636" s="220"/>
      <c r="M636" s="221"/>
      <c r="N636" s="222"/>
      <c r="O636" s="222"/>
      <c r="P636" s="222"/>
      <c r="Q636" s="222"/>
      <c r="R636" s="222"/>
      <c r="S636" s="222"/>
      <c r="T636" s="223"/>
      <c r="AT636" s="224" t="s">
        <v>171</v>
      </c>
      <c r="AU636" s="224" t="s">
        <v>82</v>
      </c>
      <c r="AV636" s="12" t="s">
        <v>80</v>
      </c>
      <c r="AW636" s="12" t="s">
        <v>35</v>
      </c>
      <c r="AX636" s="12" t="s">
        <v>72</v>
      </c>
      <c r="AY636" s="224" t="s">
        <v>160</v>
      </c>
    </row>
    <row r="637" spans="2:65" s="13" customFormat="1">
      <c r="B637" s="225"/>
      <c r="C637" s="226"/>
      <c r="D637" s="212" t="s">
        <v>171</v>
      </c>
      <c r="E637" s="227" t="s">
        <v>21</v>
      </c>
      <c r="F637" s="228" t="s">
        <v>328</v>
      </c>
      <c r="G637" s="226"/>
      <c r="H637" s="229">
        <v>145.15199999999999</v>
      </c>
      <c r="I637" s="230"/>
      <c r="J637" s="226"/>
      <c r="K637" s="226"/>
      <c r="L637" s="231"/>
      <c r="M637" s="232"/>
      <c r="N637" s="233"/>
      <c r="O637" s="233"/>
      <c r="P637" s="233"/>
      <c r="Q637" s="233"/>
      <c r="R637" s="233"/>
      <c r="S637" s="233"/>
      <c r="T637" s="234"/>
      <c r="AT637" s="235" t="s">
        <v>171</v>
      </c>
      <c r="AU637" s="235" t="s">
        <v>82</v>
      </c>
      <c r="AV637" s="13" t="s">
        <v>82</v>
      </c>
      <c r="AW637" s="13" t="s">
        <v>35</v>
      </c>
      <c r="AX637" s="13" t="s">
        <v>72</v>
      </c>
      <c r="AY637" s="235" t="s">
        <v>160</v>
      </c>
    </row>
    <row r="638" spans="2:65" s="12" customFormat="1">
      <c r="B638" s="215"/>
      <c r="C638" s="216"/>
      <c r="D638" s="212" t="s">
        <v>171</v>
      </c>
      <c r="E638" s="217" t="s">
        <v>21</v>
      </c>
      <c r="F638" s="218" t="s">
        <v>1063</v>
      </c>
      <c r="G638" s="216"/>
      <c r="H638" s="217" t="s">
        <v>21</v>
      </c>
      <c r="I638" s="219"/>
      <c r="J638" s="216"/>
      <c r="K638" s="216"/>
      <c r="L638" s="220"/>
      <c r="M638" s="221"/>
      <c r="N638" s="222"/>
      <c r="O638" s="222"/>
      <c r="P638" s="222"/>
      <c r="Q638" s="222"/>
      <c r="R638" s="222"/>
      <c r="S638" s="222"/>
      <c r="T638" s="223"/>
      <c r="AT638" s="224" t="s">
        <v>171</v>
      </c>
      <c r="AU638" s="224" t="s">
        <v>82</v>
      </c>
      <c r="AV638" s="12" t="s">
        <v>80</v>
      </c>
      <c r="AW638" s="12" t="s">
        <v>35</v>
      </c>
      <c r="AX638" s="12" t="s">
        <v>72</v>
      </c>
      <c r="AY638" s="224" t="s">
        <v>160</v>
      </c>
    </row>
    <row r="639" spans="2:65" s="13" customFormat="1">
      <c r="B639" s="225"/>
      <c r="C639" s="226"/>
      <c r="D639" s="212" t="s">
        <v>171</v>
      </c>
      <c r="E639" s="227" t="s">
        <v>21</v>
      </c>
      <c r="F639" s="228" t="s">
        <v>1078</v>
      </c>
      <c r="G639" s="226"/>
      <c r="H639" s="229">
        <v>-13.8</v>
      </c>
      <c r="I639" s="230"/>
      <c r="J639" s="226"/>
      <c r="K639" s="226"/>
      <c r="L639" s="231"/>
      <c r="M639" s="232"/>
      <c r="N639" s="233"/>
      <c r="O639" s="233"/>
      <c r="P639" s="233"/>
      <c r="Q639" s="233"/>
      <c r="R639" s="233"/>
      <c r="S639" s="233"/>
      <c r="T639" s="234"/>
      <c r="AT639" s="235" t="s">
        <v>171</v>
      </c>
      <c r="AU639" s="235" t="s">
        <v>82</v>
      </c>
      <c r="AV639" s="13" t="s">
        <v>82</v>
      </c>
      <c r="AW639" s="13" t="s">
        <v>35</v>
      </c>
      <c r="AX639" s="13" t="s">
        <v>72</v>
      </c>
      <c r="AY639" s="235" t="s">
        <v>160</v>
      </c>
    </row>
    <row r="640" spans="2:65" s="1" customFormat="1" ht="34.200000000000003" customHeight="1">
      <c r="B640" s="40"/>
      <c r="C640" s="200" t="s">
        <v>1079</v>
      </c>
      <c r="D640" s="200" t="s">
        <v>162</v>
      </c>
      <c r="E640" s="201" t="s">
        <v>1080</v>
      </c>
      <c r="F640" s="202" t="s">
        <v>1081</v>
      </c>
      <c r="G640" s="203" t="s">
        <v>234</v>
      </c>
      <c r="H640" s="204">
        <v>233.107</v>
      </c>
      <c r="I640" s="205"/>
      <c r="J640" s="206">
        <f>ROUND(I640*H640,2)</f>
        <v>0</v>
      </c>
      <c r="K640" s="202" t="s">
        <v>166</v>
      </c>
      <c r="L640" s="60"/>
      <c r="M640" s="207" t="s">
        <v>21</v>
      </c>
      <c r="N640" s="208" t="s">
        <v>43</v>
      </c>
      <c r="O640" s="41"/>
      <c r="P640" s="209">
        <f>O640*H640</f>
        <v>0</v>
      </c>
      <c r="Q640" s="209">
        <v>2.5999999999999998E-4</v>
      </c>
      <c r="R640" s="209">
        <f>Q640*H640</f>
        <v>6.0607819999999993E-2</v>
      </c>
      <c r="S640" s="209">
        <v>0</v>
      </c>
      <c r="T640" s="210">
        <f>S640*H640</f>
        <v>0</v>
      </c>
      <c r="AR640" s="23" t="s">
        <v>275</v>
      </c>
      <c r="AT640" s="23" t="s">
        <v>162</v>
      </c>
      <c r="AU640" s="23" t="s">
        <v>82</v>
      </c>
      <c r="AY640" s="23" t="s">
        <v>160</v>
      </c>
      <c r="BE640" s="211">
        <f>IF(N640="základní",J640,0)</f>
        <v>0</v>
      </c>
      <c r="BF640" s="211">
        <f>IF(N640="snížená",J640,0)</f>
        <v>0</v>
      </c>
      <c r="BG640" s="211">
        <f>IF(N640="zákl. přenesená",J640,0)</f>
        <v>0</v>
      </c>
      <c r="BH640" s="211">
        <f>IF(N640="sníž. přenesená",J640,0)</f>
        <v>0</v>
      </c>
      <c r="BI640" s="211">
        <f>IF(N640="nulová",J640,0)</f>
        <v>0</v>
      </c>
      <c r="BJ640" s="23" t="s">
        <v>80</v>
      </c>
      <c r="BK640" s="211">
        <f>ROUND(I640*H640,2)</f>
        <v>0</v>
      </c>
      <c r="BL640" s="23" t="s">
        <v>275</v>
      </c>
      <c r="BM640" s="23" t="s">
        <v>1082</v>
      </c>
    </row>
    <row r="641" spans="2:65" s="13" customFormat="1" ht="24">
      <c r="B641" s="225"/>
      <c r="C641" s="226"/>
      <c r="D641" s="212" t="s">
        <v>171</v>
      </c>
      <c r="E641" s="227" t="s">
        <v>21</v>
      </c>
      <c r="F641" s="228" t="s">
        <v>1083</v>
      </c>
      <c r="G641" s="226"/>
      <c r="H641" s="229">
        <v>280.44</v>
      </c>
      <c r="I641" s="230"/>
      <c r="J641" s="226"/>
      <c r="K641" s="226"/>
      <c r="L641" s="231"/>
      <c r="M641" s="232"/>
      <c r="N641" s="233"/>
      <c r="O641" s="233"/>
      <c r="P641" s="233"/>
      <c r="Q641" s="233"/>
      <c r="R641" s="233"/>
      <c r="S641" s="233"/>
      <c r="T641" s="234"/>
      <c r="AT641" s="235" t="s">
        <v>171</v>
      </c>
      <c r="AU641" s="235" t="s">
        <v>82</v>
      </c>
      <c r="AV641" s="13" t="s">
        <v>82</v>
      </c>
      <c r="AW641" s="13" t="s">
        <v>35</v>
      </c>
      <c r="AX641" s="13" t="s">
        <v>72</v>
      </c>
      <c r="AY641" s="235" t="s">
        <v>160</v>
      </c>
    </row>
    <row r="642" spans="2:65" s="13" customFormat="1">
      <c r="B642" s="225"/>
      <c r="C642" s="226"/>
      <c r="D642" s="212" t="s">
        <v>171</v>
      </c>
      <c r="E642" s="227" t="s">
        <v>21</v>
      </c>
      <c r="F642" s="228" t="s">
        <v>1084</v>
      </c>
      <c r="G642" s="226"/>
      <c r="H642" s="229">
        <v>-44.91</v>
      </c>
      <c r="I642" s="230"/>
      <c r="J642" s="226"/>
      <c r="K642" s="226"/>
      <c r="L642" s="231"/>
      <c r="M642" s="232"/>
      <c r="N642" s="233"/>
      <c r="O642" s="233"/>
      <c r="P642" s="233"/>
      <c r="Q642" s="233"/>
      <c r="R642" s="233"/>
      <c r="S642" s="233"/>
      <c r="T642" s="234"/>
      <c r="AT642" s="235" t="s">
        <v>171</v>
      </c>
      <c r="AU642" s="235" t="s">
        <v>82</v>
      </c>
      <c r="AV642" s="13" t="s">
        <v>82</v>
      </c>
      <c r="AW642" s="13" t="s">
        <v>35</v>
      </c>
      <c r="AX642" s="13" t="s">
        <v>72</v>
      </c>
      <c r="AY642" s="235" t="s">
        <v>160</v>
      </c>
    </row>
    <row r="643" spans="2:65" s="13" customFormat="1">
      <c r="B643" s="225"/>
      <c r="C643" s="226"/>
      <c r="D643" s="212" t="s">
        <v>171</v>
      </c>
      <c r="E643" s="227" t="s">
        <v>21</v>
      </c>
      <c r="F643" s="228" t="s">
        <v>1085</v>
      </c>
      <c r="G643" s="226"/>
      <c r="H643" s="229">
        <v>-2.423</v>
      </c>
      <c r="I643" s="230"/>
      <c r="J643" s="226"/>
      <c r="K643" s="226"/>
      <c r="L643" s="231"/>
      <c r="M643" s="232"/>
      <c r="N643" s="233"/>
      <c r="O643" s="233"/>
      <c r="P643" s="233"/>
      <c r="Q643" s="233"/>
      <c r="R643" s="233"/>
      <c r="S643" s="233"/>
      <c r="T643" s="234"/>
      <c r="AT643" s="235" t="s">
        <v>171</v>
      </c>
      <c r="AU643" s="235" t="s">
        <v>82</v>
      </c>
      <c r="AV643" s="13" t="s">
        <v>82</v>
      </c>
      <c r="AW643" s="13" t="s">
        <v>35</v>
      </c>
      <c r="AX643" s="13" t="s">
        <v>72</v>
      </c>
      <c r="AY643" s="235" t="s">
        <v>160</v>
      </c>
    </row>
    <row r="644" spans="2:65" s="1" customFormat="1" ht="34.200000000000003" customHeight="1">
      <c r="B644" s="40"/>
      <c r="C644" s="200" t="s">
        <v>1086</v>
      </c>
      <c r="D644" s="200" t="s">
        <v>162</v>
      </c>
      <c r="E644" s="201" t="s">
        <v>1087</v>
      </c>
      <c r="F644" s="202" t="s">
        <v>1088</v>
      </c>
      <c r="G644" s="203" t="s">
        <v>234</v>
      </c>
      <c r="H644" s="204">
        <v>51.497999999999998</v>
      </c>
      <c r="I644" s="205"/>
      <c r="J644" s="206">
        <f>ROUND(I644*H644,2)</f>
        <v>0</v>
      </c>
      <c r="K644" s="202" t="s">
        <v>166</v>
      </c>
      <c r="L644" s="60"/>
      <c r="M644" s="207" t="s">
        <v>21</v>
      </c>
      <c r="N644" s="208" t="s">
        <v>43</v>
      </c>
      <c r="O644" s="41"/>
      <c r="P644" s="209">
        <f>O644*H644</f>
        <v>0</v>
      </c>
      <c r="Q644" s="209">
        <v>2.5999999999999998E-4</v>
      </c>
      <c r="R644" s="209">
        <f>Q644*H644</f>
        <v>1.3389479999999999E-2</v>
      </c>
      <c r="S644" s="209">
        <v>0</v>
      </c>
      <c r="T644" s="210">
        <f>S644*H644</f>
        <v>0</v>
      </c>
      <c r="AR644" s="23" t="s">
        <v>275</v>
      </c>
      <c r="AT644" s="23" t="s">
        <v>162</v>
      </c>
      <c r="AU644" s="23" t="s">
        <v>82</v>
      </c>
      <c r="AY644" s="23" t="s">
        <v>160</v>
      </c>
      <c r="BE644" s="211">
        <f>IF(N644="základní",J644,0)</f>
        <v>0</v>
      </c>
      <c r="BF644" s="211">
        <f>IF(N644="snížená",J644,0)</f>
        <v>0</v>
      </c>
      <c r="BG644" s="211">
        <f>IF(N644="zákl. přenesená",J644,0)</f>
        <v>0</v>
      </c>
      <c r="BH644" s="211">
        <f>IF(N644="sníž. přenesená",J644,0)</f>
        <v>0</v>
      </c>
      <c r="BI644" s="211">
        <f>IF(N644="nulová",J644,0)</f>
        <v>0</v>
      </c>
      <c r="BJ644" s="23" t="s">
        <v>80</v>
      </c>
      <c r="BK644" s="211">
        <f>ROUND(I644*H644,2)</f>
        <v>0</v>
      </c>
      <c r="BL644" s="23" t="s">
        <v>275</v>
      </c>
      <c r="BM644" s="23" t="s">
        <v>1089</v>
      </c>
    </row>
    <row r="645" spans="2:65" s="13" customFormat="1">
      <c r="B645" s="225"/>
      <c r="C645" s="226"/>
      <c r="D645" s="212" t="s">
        <v>171</v>
      </c>
      <c r="E645" s="227" t="s">
        <v>21</v>
      </c>
      <c r="F645" s="228" t="s">
        <v>1090</v>
      </c>
      <c r="G645" s="226"/>
      <c r="H645" s="229">
        <v>62.207999999999998</v>
      </c>
      <c r="I645" s="230"/>
      <c r="J645" s="226"/>
      <c r="K645" s="226"/>
      <c r="L645" s="231"/>
      <c r="M645" s="232"/>
      <c r="N645" s="233"/>
      <c r="O645" s="233"/>
      <c r="P645" s="233"/>
      <c r="Q645" s="233"/>
      <c r="R645" s="233"/>
      <c r="S645" s="233"/>
      <c r="T645" s="234"/>
      <c r="AT645" s="235" t="s">
        <v>171</v>
      </c>
      <c r="AU645" s="235" t="s">
        <v>82</v>
      </c>
      <c r="AV645" s="13" t="s">
        <v>82</v>
      </c>
      <c r="AW645" s="13" t="s">
        <v>35</v>
      </c>
      <c r="AX645" s="13" t="s">
        <v>72</v>
      </c>
      <c r="AY645" s="235" t="s">
        <v>160</v>
      </c>
    </row>
    <row r="646" spans="2:65" s="13" customFormat="1">
      <c r="B646" s="225"/>
      <c r="C646" s="226"/>
      <c r="D646" s="212" t="s">
        <v>171</v>
      </c>
      <c r="E646" s="227" t="s">
        <v>21</v>
      </c>
      <c r="F646" s="228" t="s">
        <v>1091</v>
      </c>
      <c r="G646" s="226"/>
      <c r="H646" s="229">
        <v>-10.71</v>
      </c>
      <c r="I646" s="230"/>
      <c r="J646" s="226"/>
      <c r="K646" s="226"/>
      <c r="L646" s="231"/>
      <c r="M646" s="232"/>
      <c r="N646" s="233"/>
      <c r="O646" s="233"/>
      <c r="P646" s="233"/>
      <c r="Q646" s="233"/>
      <c r="R646" s="233"/>
      <c r="S646" s="233"/>
      <c r="T646" s="234"/>
      <c r="AT646" s="235" t="s">
        <v>171</v>
      </c>
      <c r="AU646" s="235" t="s">
        <v>82</v>
      </c>
      <c r="AV646" s="13" t="s">
        <v>82</v>
      </c>
      <c r="AW646" s="13" t="s">
        <v>35</v>
      </c>
      <c r="AX646" s="13" t="s">
        <v>72</v>
      </c>
      <c r="AY646" s="235" t="s">
        <v>160</v>
      </c>
    </row>
    <row r="647" spans="2:65" s="1" customFormat="1" ht="34.200000000000003" customHeight="1">
      <c r="B647" s="40"/>
      <c r="C647" s="200" t="s">
        <v>1092</v>
      </c>
      <c r="D647" s="200" t="s">
        <v>162</v>
      </c>
      <c r="E647" s="201" t="s">
        <v>1093</v>
      </c>
      <c r="F647" s="202" t="s">
        <v>1094</v>
      </c>
      <c r="G647" s="203" t="s">
        <v>234</v>
      </c>
      <c r="H647" s="204">
        <v>284.60500000000002</v>
      </c>
      <c r="I647" s="205"/>
      <c r="J647" s="206">
        <f>ROUND(I647*H647,2)</f>
        <v>0</v>
      </c>
      <c r="K647" s="202" t="s">
        <v>166</v>
      </c>
      <c r="L647" s="60"/>
      <c r="M647" s="207" t="s">
        <v>21</v>
      </c>
      <c r="N647" s="208" t="s">
        <v>43</v>
      </c>
      <c r="O647" s="41"/>
      <c r="P647" s="209">
        <f>O647*H647</f>
        <v>0</v>
      </c>
      <c r="Q647" s="209">
        <v>3.0000000000000001E-5</v>
      </c>
      <c r="R647" s="209">
        <f>Q647*H647</f>
        <v>8.5381500000000013E-3</v>
      </c>
      <c r="S647" s="209">
        <v>0</v>
      </c>
      <c r="T647" s="210">
        <f>S647*H647</f>
        <v>0</v>
      </c>
      <c r="AR647" s="23" t="s">
        <v>275</v>
      </c>
      <c r="AT647" s="23" t="s">
        <v>162</v>
      </c>
      <c r="AU647" s="23" t="s">
        <v>82</v>
      </c>
      <c r="AY647" s="23" t="s">
        <v>160</v>
      </c>
      <c r="BE647" s="211">
        <f>IF(N647="základní",J647,0)</f>
        <v>0</v>
      </c>
      <c r="BF647" s="211">
        <f>IF(N647="snížená",J647,0)</f>
        <v>0</v>
      </c>
      <c r="BG647" s="211">
        <f>IF(N647="zákl. přenesená",J647,0)</f>
        <v>0</v>
      </c>
      <c r="BH647" s="211">
        <f>IF(N647="sníž. přenesená",J647,0)</f>
        <v>0</v>
      </c>
      <c r="BI647" s="211">
        <f>IF(N647="nulová",J647,0)</f>
        <v>0</v>
      </c>
      <c r="BJ647" s="23" t="s">
        <v>80</v>
      </c>
      <c r="BK647" s="211">
        <f>ROUND(I647*H647,2)</f>
        <v>0</v>
      </c>
      <c r="BL647" s="23" t="s">
        <v>275</v>
      </c>
      <c r="BM647" s="23" t="s">
        <v>1095</v>
      </c>
    </row>
    <row r="648" spans="2:65" s="13" customFormat="1">
      <c r="B648" s="225"/>
      <c r="C648" s="226"/>
      <c r="D648" s="212" t="s">
        <v>171</v>
      </c>
      <c r="E648" s="227" t="s">
        <v>21</v>
      </c>
      <c r="F648" s="228" t="s">
        <v>1096</v>
      </c>
      <c r="G648" s="226"/>
      <c r="H648" s="229">
        <v>284.60500000000002</v>
      </c>
      <c r="I648" s="230"/>
      <c r="J648" s="226"/>
      <c r="K648" s="226"/>
      <c r="L648" s="231"/>
      <c r="M648" s="232"/>
      <c r="N648" s="233"/>
      <c r="O648" s="233"/>
      <c r="P648" s="233"/>
      <c r="Q648" s="233"/>
      <c r="R648" s="233"/>
      <c r="S648" s="233"/>
      <c r="T648" s="234"/>
      <c r="AT648" s="235" t="s">
        <v>171</v>
      </c>
      <c r="AU648" s="235" t="s">
        <v>82</v>
      </c>
      <c r="AV648" s="13" t="s">
        <v>82</v>
      </c>
      <c r="AW648" s="13" t="s">
        <v>35</v>
      </c>
      <c r="AX648" s="13" t="s">
        <v>72</v>
      </c>
      <c r="AY648" s="235" t="s">
        <v>160</v>
      </c>
    </row>
    <row r="649" spans="2:65" s="1" customFormat="1" ht="34.200000000000003" customHeight="1">
      <c r="B649" s="40"/>
      <c r="C649" s="200" t="s">
        <v>1097</v>
      </c>
      <c r="D649" s="200" t="s">
        <v>162</v>
      </c>
      <c r="E649" s="201" t="s">
        <v>1098</v>
      </c>
      <c r="F649" s="202" t="s">
        <v>1099</v>
      </c>
      <c r="G649" s="203" t="s">
        <v>234</v>
      </c>
      <c r="H649" s="204">
        <v>648.09299999999996</v>
      </c>
      <c r="I649" s="205"/>
      <c r="J649" s="206">
        <f>ROUND(I649*H649,2)</f>
        <v>0</v>
      </c>
      <c r="K649" s="202" t="s">
        <v>166</v>
      </c>
      <c r="L649" s="60"/>
      <c r="M649" s="207" t="s">
        <v>21</v>
      </c>
      <c r="N649" s="208" t="s">
        <v>43</v>
      </c>
      <c r="O649" s="41"/>
      <c r="P649" s="209">
        <f>O649*H649</f>
        <v>0</v>
      </c>
      <c r="Q649" s="209">
        <v>2.9E-4</v>
      </c>
      <c r="R649" s="209">
        <f>Q649*H649</f>
        <v>0.18794696999999999</v>
      </c>
      <c r="S649" s="209">
        <v>0</v>
      </c>
      <c r="T649" s="210">
        <f>S649*H649</f>
        <v>0</v>
      </c>
      <c r="AR649" s="23" t="s">
        <v>275</v>
      </c>
      <c r="AT649" s="23" t="s">
        <v>162</v>
      </c>
      <c r="AU649" s="23" t="s">
        <v>82</v>
      </c>
      <c r="AY649" s="23" t="s">
        <v>160</v>
      </c>
      <c r="BE649" s="211">
        <f>IF(N649="základní",J649,0)</f>
        <v>0</v>
      </c>
      <c r="BF649" s="211">
        <f>IF(N649="snížená",J649,0)</f>
        <v>0</v>
      </c>
      <c r="BG649" s="211">
        <f>IF(N649="zákl. přenesená",J649,0)</f>
        <v>0</v>
      </c>
      <c r="BH649" s="211">
        <f>IF(N649="sníž. přenesená",J649,0)</f>
        <v>0</v>
      </c>
      <c r="BI649" s="211">
        <f>IF(N649="nulová",J649,0)</f>
        <v>0</v>
      </c>
      <c r="BJ649" s="23" t="s">
        <v>80</v>
      </c>
      <c r="BK649" s="211">
        <f>ROUND(I649*H649,2)</f>
        <v>0</v>
      </c>
      <c r="BL649" s="23" t="s">
        <v>275</v>
      </c>
      <c r="BM649" s="23" t="s">
        <v>1100</v>
      </c>
    </row>
    <row r="650" spans="2:65" s="13" customFormat="1">
      <c r="B650" s="225"/>
      <c r="C650" s="226"/>
      <c r="D650" s="212" t="s">
        <v>171</v>
      </c>
      <c r="E650" s="227" t="s">
        <v>21</v>
      </c>
      <c r="F650" s="228" t="s">
        <v>1101</v>
      </c>
      <c r="G650" s="226"/>
      <c r="H650" s="229">
        <v>881.2</v>
      </c>
      <c r="I650" s="230"/>
      <c r="J650" s="226"/>
      <c r="K650" s="226"/>
      <c r="L650" s="231"/>
      <c r="M650" s="232"/>
      <c r="N650" s="233"/>
      <c r="O650" s="233"/>
      <c r="P650" s="233"/>
      <c r="Q650" s="233"/>
      <c r="R650" s="233"/>
      <c r="S650" s="233"/>
      <c r="T650" s="234"/>
      <c r="AT650" s="235" t="s">
        <v>171</v>
      </c>
      <c r="AU650" s="235" t="s">
        <v>82</v>
      </c>
      <c r="AV650" s="13" t="s">
        <v>82</v>
      </c>
      <c r="AW650" s="13" t="s">
        <v>35</v>
      </c>
      <c r="AX650" s="13" t="s">
        <v>72</v>
      </c>
      <c r="AY650" s="235" t="s">
        <v>160</v>
      </c>
    </row>
    <row r="651" spans="2:65" s="12" customFormat="1">
      <c r="B651" s="215"/>
      <c r="C651" s="216"/>
      <c r="D651" s="212" t="s">
        <v>171</v>
      </c>
      <c r="E651" s="217" t="s">
        <v>21</v>
      </c>
      <c r="F651" s="218" t="s">
        <v>1102</v>
      </c>
      <c r="G651" s="216"/>
      <c r="H651" s="217" t="s">
        <v>21</v>
      </c>
      <c r="I651" s="219"/>
      <c r="J651" s="216"/>
      <c r="K651" s="216"/>
      <c r="L651" s="220"/>
      <c r="M651" s="221"/>
      <c r="N651" s="222"/>
      <c r="O651" s="222"/>
      <c r="P651" s="222"/>
      <c r="Q651" s="222"/>
      <c r="R651" s="222"/>
      <c r="S651" s="222"/>
      <c r="T651" s="223"/>
      <c r="AT651" s="224" t="s">
        <v>171</v>
      </c>
      <c r="AU651" s="224" t="s">
        <v>82</v>
      </c>
      <c r="AV651" s="12" t="s">
        <v>80</v>
      </c>
      <c r="AW651" s="12" t="s">
        <v>35</v>
      </c>
      <c r="AX651" s="12" t="s">
        <v>72</v>
      </c>
      <c r="AY651" s="224" t="s">
        <v>160</v>
      </c>
    </row>
    <row r="652" spans="2:65" s="13" customFormat="1">
      <c r="B652" s="225"/>
      <c r="C652" s="226"/>
      <c r="D652" s="212" t="s">
        <v>171</v>
      </c>
      <c r="E652" s="227" t="s">
        <v>21</v>
      </c>
      <c r="F652" s="228" t="s">
        <v>1103</v>
      </c>
      <c r="G652" s="226"/>
      <c r="H652" s="229">
        <v>-233.107</v>
      </c>
      <c r="I652" s="230"/>
      <c r="J652" s="226"/>
      <c r="K652" s="226"/>
      <c r="L652" s="231"/>
      <c r="M652" s="232"/>
      <c r="N652" s="233"/>
      <c r="O652" s="233"/>
      <c r="P652" s="233"/>
      <c r="Q652" s="233"/>
      <c r="R652" s="233"/>
      <c r="S652" s="233"/>
      <c r="T652" s="234"/>
      <c r="AT652" s="235" t="s">
        <v>171</v>
      </c>
      <c r="AU652" s="235" t="s">
        <v>82</v>
      </c>
      <c r="AV652" s="13" t="s">
        <v>82</v>
      </c>
      <c r="AW652" s="13" t="s">
        <v>35</v>
      </c>
      <c r="AX652" s="13" t="s">
        <v>72</v>
      </c>
      <c r="AY652" s="235" t="s">
        <v>160</v>
      </c>
    </row>
    <row r="653" spans="2:65" s="1" customFormat="1" ht="34.200000000000003" customHeight="1">
      <c r="B653" s="40"/>
      <c r="C653" s="200" t="s">
        <v>1104</v>
      </c>
      <c r="D653" s="200" t="s">
        <v>162</v>
      </c>
      <c r="E653" s="201" t="s">
        <v>1105</v>
      </c>
      <c r="F653" s="202" t="s">
        <v>1106</v>
      </c>
      <c r="G653" s="203" t="s">
        <v>234</v>
      </c>
      <c r="H653" s="204">
        <v>144.00399999999999</v>
      </c>
      <c r="I653" s="205"/>
      <c r="J653" s="206">
        <f>ROUND(I653*H653,2)</f>
        <v>0</v>
      </c>
      <c r="K653" s="202" t="s">
        <v>166</v>
      </c>
      <c r="L653" s="60"/>
      <c r="M653" s="207" t="s">
        <v>21</v>
      </c>
      <c r="N653" s="208" t="s">
        <v>43</v>
      </c>
      <c r="O653" s="41"/>
      <c r="P653" s="209">
        <f>O653*H653</f>
        <v>0</v>
      </c>
      <c r="Q653" s="209">
        <v>2.9E-4</v>
      </c>
      <c r="R653" s="209">
        <f>Q653*H653</f>
        <v>4.1761159999999999E-2</v>
      </c>
      <c r="S653" s="209">
        <v>0</v>
      </c>
      <c r="T653" s="210">
        <f>S653*H653</f>
        <v>0</v>
      </c>
      <c r="AR653" s="23" t="s">
        <v>275</v>
      </c>
      <c r="AT653" s="23" t="s">
        <v>162</v>
      </c>
      <c r="AU653" s="23" t="s">
        <v>82</v>
      </c>
      <c r="AY653" s="23" t="s">
        <v>160</v>
      </c>
      <c r="BE653" s="211">
        <f>IF(N653="základní",J653,0)</f>
        <v>0</v>
      </c>
      <c r="BF653" s="211">
        <f>IF(N653="snížená",J653,0)</f>
        <v>0</v>
      </c>
      <c r="BG653" s="211">
        <f>IF(N653="zákl. přenesená",J653,0)</f>
        <v>0</v>
      </c>
      <c r="BH653" s="211">
        <f>IF(N653="sníž. přenesená",J653,0)</f>
        <v>0</v>
      </c>
      <c r="BI653" s="211">
        <f>IF(N653="nulová",J653,0)</f>
        <v>0</v>
      </c>
      <c r="BJ653" s="23" t="s">
        <v>80</v>
      </c>
      <c r="BK653" s="211">
        <f>ROUND(I653*H653,2)</f>
        <v>0</v>
      </c>
      <c r="BL653" s="23" t="s">
        <v>275</v>
      </c>
      <c r="BM653" s="23" t="s">
        <v>1107</v>
      </c>
    </row>
    <row r="654" spans="2:65" s="13" customFormat="1">
      <c r="B654" s="225"/>
      <c r="C654" s="226"/>
      <c r="D654" s="212" t="s">
        <v>171</v>
      </c>
      <c r="E654" s="227" t="s">
        <v>21</v>
      </c>
      <c r="F654" s="228" t="s">
        <v>1108</v>
      </c>
      <c r="G654" s="226"/>
      <c r="H654" s="229">
        <v>195.50200000000001</v>
      </c>
      <c r="I654" s="230"/>
      <c r="J654" s="226"/>
      <c r="K654" s="226"/>
      <c r="L654" s="231"/>
      <c r="M654" s="232"/>
      <c r="N654" s="233"/>
      <c r="O654" s="233"/>
      <c r="P654" s="233"/>
      <c r="Q654" s="233"/>
      <c r="R654" s="233"/>
      <c r="S654" s="233"/>
      <c r="T654" s="234"/>
      <c r="AT654" s="235" t="s">
        <v>171</v>
      </c>
      <c r="AU654" s="235" t="s">
        <v>82</v>
      </c>
      <c r="AV654" s="13" t="s">
        <v>82</v>
      </c>
      <c r="AW654" s="13" t="s">
        <v>35</v>
      </c>
      <c r="AX654" s="13" t="s">
        <v>72</v>
      </c>
      <c r="AY654" s="235" t="s">
        <v>160</v>
      </c>
    </row>
    <row r="655" spans="2:65" s="12" customFormat="1">
      <c r="B655" s="215"/>
      <c r="C655" s="216"/>
      <c r="D655" s="212" t="s">
        <v>171</v>
      </c>
      <c r="E655" s="217" t="s">
        <v>21</v>
      </c>
      <c r="F655" s="218" t="s">
        <v>1102</v>
      </c>
      <c r="G655" s="216"/>
      <c r="H655" s="217" t="s">
        <v>21</v>
      </c>
      <c r="I655" s="219"/>
      <c r="J655" s="216"/>
      <c r="K655" s="216"/>
      <c r="L655" s="220"/>
      <c r="M655" s="221"/>
      <c r="N655" s="222"/>
      <c r="O655" s="222"/>
      <c r="P655" s="222"/>
      <c r="Q655" s="222"/>
      <c r="R655" s="222"/>
      <c r="S655" s="222"/>
      <c r="T655" s="223"/>
      <c r="AT655" s="224" t="s">
        <v>171</v>
      </c>
      <c r="AU655" s="224" t="s">
        <v>82</v>
      </c>
      <c r="AV655" s="12" t="s">
        <v>80</v>
      </c>
      <c r="AW655" s="12" t="s">
        <v>35</v>
      </c>
      <c r="AX655" s="12" t="s">
        <v>72</v>
      </c>
      <c r="AY655" s="224" t="s">
        <v>160</v>
      </c>
    </row>
    <row r="656" spans="2:65" s="13" customFormat="1">
      <c r="B656" s="225"/>
      <c r="C656" s="226"/>
      <c r="D656" s="212" t="s">
        <v>171</v>
      </c>
      <c r="E656" s="227" t="s">
        <v>21</v>
      </c>
      <c r="F656" s="228" t="s">
        <v>1109</v>
      </c>
      <c r="G656" s="226"/>
      <c r="H656" s="229">
        <v>-51.497999999999998</v>
      </c>
      <c r="I656" s="230"/>
      <c r="J656" s="226"/>
      <c r="K656" s="226"/>
      <c r="L656" s="231"/>
      <c r="M656" s="232"/>
      <c r="N656" s="233"/>
      <c r="O656" s="233"/>
      <c r="P656" s="233"/>
      <c r="Q656" s="233"/>
      <c r="R656" s="233"/>
      <c r="S656" s="233"/>
      <c r="T656" s="234"/>
      <c r="AT656" s="235" t="s">
        <v>171</v>
      </c>
      <c r="AU656" s="235" t="s">
        <v>82</v>
      </c>
      <c r="AV656" s="13" t="s">
        <v>82</v>
      </c>
      <c r="AW656" s="13" t="s">
        <v>35</v>
      </c>
      <c r="AX656" s="13" t="s">
        <v>72</v>
      </c>
      <c r="AY656" s="235" t="s">
        <v>160</v>
      </c>
    </row>
    <row r="657" spans="2:65" s="1" customFormat="1" ht="34.200000000000003" customHeight="1">
      <c r="B657" s="40"/>
      <c r="C657" s="200" t="s">
        <v>1110</v>
      </c>
      <c r="D657" s="200" t="s">
        <v>162</v>
      </c>
      <c r="E657" s="201" t="s">
        <v>1111</v>
      </c>
      <c r="F657" s="202" t="s">
        <v>1112</v>
      </c>
      <c r="G657" s="203" t="s">
        <v>234</v>
      </c>
      <c r="H657" s="204">
        <v>792.09699999999998</v>
      </c>
      <c r="I657" s="205"/>
      <c r="J657" s="206">
        <f>ROUND(I657*H657,2)</f>
        <v>0</v>
      </c>
      <c r="K657" s="202" t="s">
        <v>166</v>
      </c>
      <c r="L657" s="60"/>
      <c r="M657" s="207" t="s">
        <v>21</v>
      </c>
      <c r="N657" s="208" t="s">
        <v>43</v>
      </c>
      <c r="O657" s="41"/>
      <c r="P657" s="209">
        <f>O657*H657</f>
        <v>0</v>
      </c>
      <c r="Q657" s="209">
        <v>1.0000000000000001E-5</v>
      </c>
      <c r="R657" s="209">
        <f>Q657*H657</f>
        <v>7.9209700000000011E-3</v>
      </c>
      <c r="S657" s="209">
        <v>0</v>
      </c>
      <c r="T657" s="210">
        <f>S657*H657</f>
        <v>0</v>
      </c>
      <c r="AR657" s="23" t="s">
        <v>275</v>
      </c>
      <c r="AT657" s="23" t="s">
        <v>162</v>
      </c>
      <c r="AU657" s="23" t="s">
        <v>82</v>
      </c>
      <c r="AY657" s="23" t="s">
        <v>160</v>
      </c>
      <c r="BE657" s="211">
        <f>IF(N657="základní",J657,0)</f>
        <v>0</v>
      </c>
      <c r="BF657" s="211">
        <f>IF(N657="snížená",J657,0)</f>
        <v>0</v>
      </c>
      <c r="BG657" s="211">
        <f>IF(N657="zákl. přenesená",J657,0)</f>
        <v>0</v>
      </c>
      <c r="BH657" s="211">
        <f>IF(N657="sníž. přenesená",J657,0)</f>
        <v>0</v>
      </c>
      <c r="BI657" s="211">
        <f>IF(N657="nulová",J657,0)</f>
        <v>0</v>
      </c>
      <c r="BJ657" s="23" t="s">
        <v>80</v>
      </c>
      <c r="BK657" s="211">
        <f>ROUND(I657*H657,2)</f>
        <v>0</v>
      </c>
      <c r="BL657" s="23" t="s">
        <v>275</v>
      </c>
      <c r="BM657" s="23" t="s">
        <v>1113</v>
      </c>
    </row>
    <row r="658" spans="2:65" s="13" customFormat="1">
      <c r="B658" s="225"/>
      <c r="C658" s="226"/>
      <c r="D658" s="212" t="s">
        <v>171</v>
      </c>
      <c r="E658" s="227" t="s">
        <v>21</v>
      </c>
      <c r="F658" s="228" t="s">
        <v>1114</v>
      </c>
      <c r="G658" s="226"/>
      <c r="H658" s="229">
        <v>792.09699999999998</v>
      </c>
      <c r="I658" s="230"/>
      <c r="J658" s="226"/>
      <c r="K658" s="226"/>
      <c r="L658" s="231"/>
      <c r="M658" s="246"/>
      <c r="N658" s="247"/>
      <c r="O658" s="247"/>
      <c r="P658" s="247"/>
      <c r="Q658" s="247"/>
      <c r="R658" s="247"/>
      <c r="S658" s="247"/>
      <c r="T658" s="248"/>
      <c r="AT658" s="235" t="s">
        <v>171</v>
      </c>
      <c r="AU658" s="235" t="s">
        <v>82</v>
      </c>
      <c r="AV658" s="13" t="s">
        <v>82</v>
      </c>
      <c r="AW658" s="13" t="s">
        <v>35</v>
      </c>
      <c r="AX658" s="13" t="s">
        <v>72</v>
      </c>
      <c r="AY658" s="235" t="s">
        <v>160</v>
      </c>
    </row>
    <row r="659" spans="2:65" s="1" customFormat="1" ht="6.9" customHeight="1">
      <c r="B659" s="55"/>
      <c r="C659" s="56"/>
      <c r="D659" s="56"/>
      <c r="E659" s="56"/>
      <c r="F659" s="56"/>
      <c r="G659" s="56"/>
      <c r="H659" s="56"/>
      <c r="I659" s="147"/>
      <c r="J659" s="56"/>
      <c r="K659" s="56"/>
      <c r="L659" s="60"/>
    </row>
  </sheetData>
  <sheetProtection algorithmName="SHA-512" hashValue="WSC8aRdmo/hNNnVgTTmaUhwSe2g1TqbIJWpM/mrnxE794MXpEioqlhsG3enoLgXb0Vi2PYBeffALXluvQLzcBA==" saltValue="uTjKOz692ToZEROb0zCyk6EDWu1C+w1ZOPFDxc48iRgyeAigBY05hI0IJCZLihgBY7h0f12F20YDUZjs4QUtMw==" spinCount="100000" sheet="1" objects="1" scenarios="1" formatColumns="0" formatRows="0" autoFilter="0"/>
  <autoFilter ref="C100:K658" xr:uid="{00000000-0009-0000-0000-000001000000}"/>
  <mergeCells count="10">
    <mergeCell ref="J51:J52"/>
    <mergeCell ref="E91:H91"/>
    <mergeCell ref="E93:H93"/>
    <mergeCell ref="G1:H1"/>
    <mergeCell ref="L2:V2"/>
    <mergeCell ref="E7:H7"/>
    <mergeCell ref="E9:H9"/>
    <mergeCell ref="E24:H24"/>
    <mergeCell ref="E45:H45"/>
    <mergeCell ref="E47:H47"/>
  </mergeCells>
  <hyperlinks>
    <hyperlink ref="F1:G1" location="C2" display="1) Krycí list soupisu" xr:uid="{00000000-0004-0000-0100-000000000000}"/>
    <hyperlink ref="G1:H1" location="C54" display="2) Rekapitulace" xr:uid="{00000000-0004-0000-0100-000001000000}"/>
    <hyperlink ref="J1" location="C100" display="3) Soupis prací" xr:uid="{00000000-0004-0000-0100-000002000000}"/>
    <hyperlink ref="L1:V1" location="'Rekapitulace stavby'!C2" display="Rekapitulace stavby" xr:uid="{00000000-0004-0000-01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85"/>
  <sheetViews>
    <sheetView showGridLines="0" workbookViewId="0">
      <pane ySplit="1" topLeftCell="A77" activePane="bottomLeft" state="frozen"/>
      <selection pane="bottomLeft" activeCell="F97" sqref="F97"/>
    </sheetView>
  </sheetViews>
  <sheetFormatPr defaultRowHeight="12"/>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19"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0"/>
      <c r="B1" s="120"/>
      <c r="C1" s="120"/>
      <c r="D1" s="121" t="s">
        <v>1</v>
      </c>
      <c r="E1" s="120"/>
      <c r="F1" s="122" t="s">
        <v>105</v>
      </c>
      <c r="G1" s="382" t="s">
        <v>106</v>
      </c>
      <c r="H1" s="382"/>
      <c r="I1" s="123"/>
      <c r="J1" s="122" t="s">
        <v>107</v>
      </c>
      <c r="K1" s="121" t="s">
        <v>108</v>
      </c>
      <c r="L1" s="122" t="s">
        <v>109</v>
      </c>
      <c r="M1" s="122"/>
      <c r="N1" s="122"/>
      <c r="O1" s="122"/>
      <c r="P1" s="122"/>
      <c r="Q1" s="122"/>
      <c r="R1" s="122"/>
      <c r="S1" s="122"/>
      <c r="T1" s="122"/>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70"/>
      <c r="M2" s="370"/>
      <c r="N2" s="370"/>
      <c r="O2" s="370"/>
      <c r="P2" s="370"/>
      <c r="Q2" s="370"/>
      <c r="R2" s="370"/>
      <c r="S2" s="370"/>
      <c r="T2" s="370"/>
      <c r="U2" s="370"/>
      <c r="V2" s="370"/>
      <c r="AT2" s="23" t="s">
        <v>85</v>
      </c>
    </row>
    <row r="3" spans="1:70" ht="6.9" customHeight="1">
      <c r="B3" s="24"/>
      <c r="C3" s="25"/>
      <c r="D3" s="25"/>
      <c r="E3" s="25"/>
      <c r="F3" s="25"/>
      <c r="G3" s="25"/>
      <c r="H3" s="25"/>
      <c r="I3" s="124"/>
      <c r="J3" s="25"/>
      <c r="K3" s="26"/>
      <c r="AT3" s="23" t="s">
        <v>82</v>
      </c>
    </row>
    <row r="4" spans="1:70" ht="36.9" customHeight="1">
      <c r="B4" s="27"/>
      <c r="C4" s="28"/>
      <c r="D4" s="29" t="s">
        <v>110</v>
      </c>
      <c r="E4" s="28"/>
      <c r="F4" s="28"/>
      <c r="G4" s="28"/>
      <c r="H4" s="28"/>
      <c r="I4" s="125"/>
      <c r="J4" s="28"/>
      <c r="K4" s="30"/>
      <c r="M4" s="31" t="s">
        <v>12</v>
      </c>
      <c r="AT4" s="23" t="s">
        <v>6</v>
      </c>
    </row>
    <row r="5" spans="1:70" ht="6.9" customHeight="1">
      <c r="B5" s="27"/>
      <c r="C5" s="28"/>
      <c r="D5" s="28"/>
      <c r="E5" s="28"/>
      <c r="F5" s="28"/>
      <c r="G5" s="28"/>
      <c r="H5" s="28"/>
      <c r="I5" s="125"/>
      <c r="J5" s="28"/>
      <c r="K5" s="30"/>
    </row>
    <row r="6" spans="1:70" ht="13.2">
      <c r="B6" s="27"/>
      <c r="C6" s="28"/>
      <c r="D6" s="36" t="s">
        <v>18</v>
      </c>
      <c r="E6" s="28"/>
      <c r="F6" s="28"/>
      <c r="G6" s="28"/>
      <c r="H6" s="28"/>
      <c r="I6" s="125"/>
      <c r="J6" s="28"/>
      <c r="K6" s="30"/>
    </row>
    <row r="7" spans="1:70" ht="14.4" customHeight="1">
      <c r="B7" s="27"/>
      <c r="C7" s="28"/>
      <c r="D7" s="28"/>
      <c r="E7" s="383" t="str">
        <f>'Rekapitulace stavby'!K6</f>
        <v>Požární zbrojnice Habartov</v>
      </c>
      <c r="F7" s="384"/>
      <c r="G7" s="384"/>
      <c r="H7" s="384"/>
      <c r="I7" s="125"/>
      <c r="J7" s="28"/>
      <c r="K7" s="30"/>
    </row>
    <row r="8" spans="1:70" s="1" customFormat="1" ht="13.2">
      <c r="B8" s="40"/>
      <c r="C8" s="41"/>
      <c r="D8" s="36" t="s">
        <v>111</v>
      </c>
      <c r="E8" s="41"/>
      <c r="F8" s="41"/>
      <c r="G8" s="41"/>
      <c r="H8" s="41"/>
      <c r="I8" s="126"/>
      <c r="J8" s="41"/>
      <c r="K8" s="44"/>
    </row>
    <row r="9" spans="1:70" s="1" customFormat="1" ht="36.9" customHeight="1">
      <c r="B9" s="40"/>
      <c r="C9" s="41"/>
      <c r="D9" s="41"/>
      <c r="E9" s="385" t="s">
        <v>1115</v>
      </c>
      <c r="F9" s="386"/>
      <c r="G9" s="386"/>
      <c r="H9" s="386"/>
      <c r="I9" s="126"/>
      <c r="J9" s="41"/>
      <c r="K9" s="44"/>
    </row>
    <row r="10" spans="1:70" s="1" customFormat="1">
      <c r="B10" s="40"/>
      <c r="C10" s="41"/>
      <c r="D10" s="41"/>
      <c r="E10" s="41"/>
      <c r="F10" s="41"/>
      <c r="G10" s="41"/>
      <c r="H10" s="41"/>
      <c r="I10" s="126"/>
      <c r="J10" s="41"/>
      <c r="K10" s="44"/>
    </row>
    <row r="11" spans="1:70" s="1" customFormat="1" ht="14.4" customHeight="1">
      <c r="B11" s="40"/>
      <c r="C11" s="41"/>
      <c r="D11" s="36" t="s">
        <v>20</v>
      </c>
      <c r="E11" s="41"/>
      <c r="F11" s="34" t="s">
        <v>21</v>
      </c>
      <c r="G11" s="41"/>
      <c r="H11" s="41"/>
      <c r="I11" s="127" t="s">
        <v>22</v>
      </c>
      <c r="J11" s="34" t="s">
        <v>21</v>
      </c>
      <c r="K11" s="44"/>
    </row>
    <row r="12" spans="1:70" s="1" customFormat="1" ht="14.4" customHeight="1">
      <c r="B12" s="40"/>
      <c r="C12" s="41"/>
      <c r="D12" s="36" t="s">
        <v>23</v>
      </c>
      <c r="E12" s="41"/>
      <c r="F12" s="34" t="s">
        <v>24</v>
      </c>
      <c r="G12" s="41"/>
      <c r="H12" s="41"/>
      <c r="I12" s="127" t="s">
        <v>25</v>
      </c>
      <c r="J12" s="128" t="str">
        <f>'Rekapitulace stavby'!AN8</f>
        <v>25. 10. 2018</v>
      </c>
      <c r="K12" s="44"/>
    </row>
    <row r="13" spans="1:70" s="1" customFormat="1" ht="10.8" customHeight="1">
      <c r="B13" s="40"/>
      <c r="C13" s="41"/>
      <c r="D13" s="41"/>
      <c r="E13" s="41"/>
      <c r="F13" s="41"/>
      <c r="G13" s="41"/>
      <c r="H13" s="41"/>
      <c r="I13" s="126"/>
      <c r="J13" s="41"/>
      <c r="K13" s="44"/>
    </row>
    <row r="14" spans="1:70" s="1" customFormat="1" ht="14.4" customHeight="1">
      <c r="B14" s="40"/>
      <c r="C14" s="41"/>
      <c r="D14" s="36" t="s">
        <v>27</v>
      </c>
      <c r="E14" s="41"/>
      <c r="F14" s="41"/>
      <c r="G14" s="41"/>
      <c r="H14" s="41"/>
      <c r="I14" s="127"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27" t="s">
        <v>30</v>
      </c>
      <c r="J15" s="34" t="str">
        <f>IF('Rekapitulace stavby'!AN11="","",'Rekapitulace stavby'!AN11)</f>
        <v/>
      </c>
      <c r="K15" s="44"/>
    </row>
    <row r="16" spans="1:70" s="1" customFormat="1" ht="6.9" customHeight="1">
      <c r="B16" s="40"/>
      <c r="C16" s="41"/>
      <c r="D16" s="41"/>
      <c r="E16" s="41"/>
      <c r="F16" s="41"/>
      <c r="G16" s="41"/>
      <c r="H16" s="41"/>
      <c r="I16" s="126"/>
      <c r="J16" s="41"/>
      <c r="K16" s="44"/>
    </row>
    <row r="17" spans="2:11" s="1" customFormat="1" ht="14.4" customHeight="1">
      <c r="B17" s="40"/>
      <c r="C17" s="41"/>
      <c r="D17" s="36" t="s">
        <v>31</v>
      </c>
      <c r="E17" s="41"/>
      <c r="F17" s="41"/>
      <c r="G17" s="41"/>
      <c r="H17" s="41"/>
      <c r="I17" s="127"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27" t="s">
        <v>30</v>
      </c>
      <c r="J18" s="34" t="str">
        <f>IF('Rekapitulace stavby'!AN14="Vyplň údaj","",IF('Rekapitulace stavby'!AN14="","",'Rekapitulace stavby'!AN14))</f>
        <v/>
      </c>
      <c r="K18" s="44"/>
    </row>
    <row r="19" spans="2:11" s="1" customFormat="1" ht="6.9" customHeight="1">
      <c r="B19" s="40"/>
      <c r="C19" s="41"/>
      <c r="D19" s="41"/>
      <c r="E19" s="41"/>
      <c r="F19" s="41"/>
      <c r="G19" s="41"/>
      <c r="H19" s="41"/>
      <c r="I19" s="126"/>
      <c r="J19" s="41"/>
      <c r="K19" s="44"/>
    </row>
    <row r="20" spans="2:11" s="1" customFormat="1" ht="14.4" customHeight="1">
      <c r="B20" s="40"/>
      <c r="C20" s="41"/>
      <c r="D20" s="36" t="s">
        <v>33</v>
      </c>
      <c r="E20" s="41"/>
      <c r="F20" s="41"/>
      <c r="G20" s="41"/>
      <c r="H20" s="41"/>
      <c r="I20" s="127" t="s">
        <v>28</v>
      </c>
      <c r="J20" s="34" t="s">
        <v>21</v>
      </c>
      <c r="K20" s="44"/>
    </row>
    <row r="21" spans="2:11" s="1" customFormat="1" ht="18" customHeight="1">
      <c r="B21" s="40"/>
      <c r="C21" s="41"/>
      <c r="D21" s="41"/>
      <c r="E21" s="34" t="s">
        <v>34</v>
      </c>
      <c r="F21" s="41"/>
      <c r="G21" s="41"/>
      <c r="H21" s="41"/>
      <c r="I21" s="127" t="s">
        <v>30</v>
      </c>
      <c r="J21" s="34" t="s">
        <v>21</v>
      </c>
      <c r="K21" s="44"/>
    </row>
    <row r="22" spans="2:11" s="1" customFormat="1" ht="6.9" customHeight="1">
      <c r="B22" s="40"/>
      <c r="C22" s="41"/>
      <c r="D22" s="41"/>
      <c r="E22" s="41"/>
      <c r="F22" s="41"/>
      <c r="G22" s="41"/>
      <c r="H22" s="41"/>
      <c r="I22" s="126"/>
      <c r="J22" s="41"/>
      <c r="K22" s="44"/>
    </row>
    <row r="23" spans="2:11" s="1" customFormat="1" ht="14.4" customHeight="1">
      <c r="B23" s="40"/>
      <c r="C23" s="41"/>
      <c r="D23" s="36" t="s">
        <v>36</v>
      </c>
      <c r="E23" s="41"/>
      <c r="F23" s="41"/>
      <c r="G23" s="41"/>
      <c r="H23" s="41"/>
      <c r="I23" s="126"/>
      <c r="J23" s="41"/>
      <c r="K23" s="44"/>
    </row>
    <row r="24" spans="2:11" s="7" customFormat="1" ht="138.6" customHeight="1">
      <c r="B24" s="129"/>
      <c r="C24" s="130"/>
      <c r="D24" s="130"/>
      <c r="E24" s="374" t="s">
        <v>113</v>
      </c>
      <c r="F24" s="374"/>
      <c r="G24" s="374"/>
      <c r="H24" s="374"/>
      <c r="I24" s="131"/>
      <c r="J24" s="130"/>
      <c r="K24" s="132"/>
    </row>
    <row r="25" spans="2:11" s="1" customFormat="1" ht="6.9" customHeight="1">
      <c r="B25" s="40"/>
      <c r="C25" s="41"/>
      <c r="D25" s="41"/>
      <c r="E25" s="41"/>
      <c r="F25" s="41"/>
      <c r="G25" s="41"/>
      <c r="H25" s="41"/>
      <c r="I25" s="126"/>
      <c r="J25" s="41"/>
      <c r="K25" s="44"/>
    </row>
    <row r="26" spans="2:11" s="1" customFormat="1" ht="6.9" customHeight="1">
      <c r="B26" s="40"/>
      <c r="C26" s="41"/>
      <c r="D26" s="84"/>
      <c r="E26" s="84"/>
      <c r="F26" s="84"/>
      <c r="G26" s="84"/>
      <c r="H26" s="84"/>
      <c r="I26" s="133"/>
      <c r="J26" s="84"/>
      <c r="K26" s="134"/>
    </row>
    <row r="27" spans="2:11" s="1" customFormat="1" ht="25.35" customHeight="1">
      <c r="B27" s="40"/>
      <c r="C27" s="41"/>
      <c r="D27" s="135" t="s">
        <v>38</v>
      </c>
      <c r="E27" s="41"/>
      <c r="F27" s="41"/>
      <c r="G27" s="41"/>
      <c r="H27" s="41"/>
      <c r="I27" s="126"/>
      <c r="J27" s="136">
        <f>ROUND(J79,2)</f>
        <v>0</v>
      </c>
      <c r="K27" s="44"/>
    </row>
    <row r="28" spans="2:11" s="1" customFormat="1" ht="6.9" customHeight="1">
      <c r="B28" s="40"/>
      <c r="C28" s="41"/>
      <c r="D28" s="84"/>
      <c r="E28" s="84"/>
      <c r="F28" s="84"/>
      <c r="G28" s="84"/>
      <c r="H28" s="84"/>
      <c r="I28" s="133"/>
      <c r="J28" s="84"/>
      <c r="K28" s="134"/>
    </row>
    <row r="29" spans="2:11" s="1" customFormat="1" ht="14.4" customHeight="1">
      <c r="B29" s="40"/>
      <c r="C29" s="41"/>
      <c r="D29" s="41"/>
      <c r="E29" s="41"/>
      <c r="F29" s="45" t="s">
        <v>40</v>
      </c>
      <c r="G29" s="41"/>
      <c r="H29" s="41"/>
      <c r="I29" s="137" t="s">
        <v>39</v>
      </c>
      <c r="J29" s="45" t="s">
        <v>41</v>
      </c>
      <c r="K29" s="44"/>
    </row>
    <row r="30" spans="2:11" s="1" customFormat="1" ht="14.4" customHeight="1">
      <c r="B30" s="40"/>
      <c r="C30" s="41"/>
      <c r="D30" s="48" t="s">
        <v>42</v>
      </c>
      <c r="E30" s="48" t="s">
        <v>43</v>
      </c>
      <c r="F30" s="138">
        <f>ROUND(SUM(BE79:BE84), 2)</f>
        <v>0</v>
      </c>
      <c r="G30" s="41"/>
      <c r="H30" s="41"/>
      <c r="I30" s="139">
        <v>0.21</v>
      </c>
      <c r="J30" s="138">
        <f>ROUND(ROUND((SUM(BE79:BE84)), 2)*I30, 2)</f>
        <v>0</v>
      </c>
      <c r="K30" s="44"/>
    </row>
    <row r="31" spans="2:11" s="1" customFormat="1" ht="14.4" customHeight="1">
      <c r="B31" s="40"/>
      <c r="C31" s="41"/>
      <c r="D31" s="41"/>
      <c r="E31" s="48" t="s">
        <v>44</v>
      </c>
      <c r="F31" s="138">
        <f>ROUND(SUM(BF79:BF84), 2)</f>
        <v>0</v>
      </c>
      <c r="G31" s="41"/>
      <c r="H31" s="41"/>
      <c r="I31" s="139">
        <v>0.15</v>
      </c>
      <c r="J31" s="138">
        <f>ROUND(ROUND((SUM(BF79:BF84)), 2)*I31, 2)</f>
        <v>0</v>
      </c>
      <c r="K31" s="44"/>
    </row>
    <row r="32" spans="2:11" s="1" customFormat="1" ht="14.4" hidden="1" customHeight="1">
      <c r="B32" s="40"/>
      <c r="C32" s="41"/>
      <c r="D32" s="41"/>
      <c r="E32" s="48" t="s">
        <v>45</v>
      </c>
      <c r="F32" s="138">
        <f>ROUND(SUM(BG79:BG84), 2)</f>
        <v>0</v>
      </c>
      <c r="G32" s="41"/>
      <c r="H32" s="41"/>
      <c r="I32" s="139">
        <v>0.21</v>
      </c>
      <c r="J32" s="138">
        <v>0</v>
      </c>
      <c r="K32" s="44"/>
    </row>
    <row r="33" spans="2:11" s="1" customFormat="1" ht="14.4" hidden="1" customHeight="1">
      <c r="B33" s="40"/>
      <c r="C33" s="41"/>
      <c r="D33" s="41"/>
      <c r="E33" s="48" t="s">
        <v>46</v>
      </c>
      <c r="F33" s="138">
        <f>ROUND(SUM(BH79:BH84), 2)</f>
        <v>0</v>
      </c>
      <c r="G33" s="41"/>
      <c r="H33" s="41"/>
      <c r="I33" s="139">
        <v>0.15</v>
      </c>
      <c r="J33" s="138">
        <v>0</v>
      </c>
      <c r="K33" s="44"/>
    </row>
    <row r="34" spans="2:11" s="1" customFormat="1" ht="14.4" hidden="1" customHeight="1">
      <c r="B34" s="40"/>
      <c r="C34" s="41"/>
      <c r="D34" s="41"/>
      <c r="E34" s="48" t="s">
        <v>47</v>
      </c>
      <c r="F34" s="138">
        <f>ROUND(SUM(BI79:BI84), 2)</f>
        <v>0</v>
      </c>
      <c r="G34" s="41"/>
      <c r="H34" s="41"/>
      <c r="I34" s="139">
        <v>0</v>
      </c>
      <c r="J34" s="138">
        <v>0</v>
      </c>
      <c r="K34" s="44"/>
    </row>
    <row r="35" spans="2:11" s="1" customFormat="1" ht="6.9" customHeight="1">
      <c r="B35" s="40"/>
      <c r="C35" s="41"/>
      <c r="D35" s="41"/>
      <c r="E35" s="41"/>
      <c r="F35" s="41"/>
      <c r="G35" s="41"/>
      <c r="H35" s="41"/>
      <c r="I35" s="126"/>
      <c r="J35" s="41"/>
      <c r="K35" s="44"/>
    </row>
    <row r="36" spans="2:11" s="1" customFormat="1" ht="25.35" customHeight="1">
      <c r="B36" s="40"/>
      <c r="C36" s="140"/>
      <c r="D36" s="141" t="s">
        <v>48</v>
      </c>
      <c r="E36" s="78"/>
      <c r="F36" s="78"/>
      <c r="G36" s="142" t="s">
        <v>49</v>
      </c>
      <c r="H36" s="143" t="s">
        <v>50</v>
      </c>
      <c r="I36" s="144"/>
      <c r="J36" s="145">
        <f>SUM(J27:J34)</f>
        <v>0</v>
      </c>
      <c r="K36" s="146"/>
    </row>
    <row r="37" spans="2:11" s="1" customFormat="1" ht="14.4" customHeight="1">
      <c r="B37" s="55"/>
      <c r="C37" s="56"/>
      <c r="D37" s="56"/>
      <c r="E37" s="56"/>
      <c r="F37" s="56"/>
      <c r="G37" s="56"/>
      <c r="H37" s="56"/>
      <c r="I37" s="147"/>
      <c r="J37" s="56"/>
      <c r="K37" s="57"/>
    </row>
    <row r="41" spans="2:11" s="1" customFormat="1" ht="6.9" customHeight="1">
      <c r="B41" s="148"/>
      <c r="C41" s="149"/>
      <c r="D41" s="149"/>
      <c r="E41" s="149"/>
      <c r="F41" s="149"/>
      <c r="G41" s="149"/>
      <c r="H41" s="149"/>
      <c r="I41" s="150"/>
      <c r="J41" s="149"/>
      <c r="K41" s="151"/>
    </row>
    <row r="42" spans="2:11" s="1" customFormat="1" ht="36.9" customHeight="1">
      <c r="B42" s="40"/>
      <c r="C42" s="29" t="s">
        <v>114</v>
      </c>
      <c r="D42" s="41"/>
      <c r="E42" s="41"/>
      <c r="F42" s="41"/>
      <c r="G42" s="41"/>
      <c r="H42" s="41"/>
      <c r="I42" s="126"/>
      <c r="J42" s="41"/>
      <c r="K42" s="44"/>
    </row>
    <row r="43" spans="2:11" s="1" customFormat="1" ht="6.9" customHeight="1">
      <c r="B43" s="40"/>
      <c r="C43" s="41"/>
      <c r="D43" s="41"/>
      <c r="E43" s="41"/>
      <c r="F43" s="41"/>
      <c r="G43" s="41"/>
      <c r="H43" s="41"/>
      <c r="I43" s="126"/>
      <c r="J43" s="41"/>
      <c r="K43" s="44"/>
    </row>
    <row r="44" spans="2:11" s="1" customFormat="1" ht="14.4" customHeight="1">
      <c r="B44" s="40"/>
      <c r="C44" s="36" t="s">
        <v>18</v>
      </c>
      <c r="D44" s="41"/>
      <c r="E44" s="41"/>
      <c r="F44" s="41"/>
      <c r="G44" s="41"/>
      <c r="H44" s="41"/>
      <c r="I44" s="126"/>
      <c r="J44" s="41"/>
      <c r="K44" s="44"/>
    </row>
    <row r="45" spans="2:11" s="1" customFormat="1" ht="14.4" customHeight="1">
      <c r="B45" s="40"/>
      <c r="C45" s="41"/>
      <c r="D45" s="41"/>
      <c r="E45" s="383" t="str">
        <f>E7</f>
        <v>Požární zbrojnice Habartov</v>
      </c>
      <c r="F45" s="384"/>
      <c r="G45" s="384"/>
      <c r="H45" s="384"/>
      <c r="I45" s="126"/>
      <c r="J45" s="41"/>
      <c r="K45" s="44"/>
    </row>
    <row r="46" spans="2:11" s="1" customFormat="1" ht="14.4" customHeight="1">
      <c r="B46" s="40"/>
      <c r="C46" s="36" t="s">
        <v>111</v>
      </c>
      <c r="D46" s="41"/>
      <c r="E46" s="41"/>
      <c r="F46" s="41"/>
      <c r="G46" s="41"/>
      <c r="H46" s="41"/>
      <c r="I46" s="126"/>
      <c r="J46" s="41"/>
      <c r="K46" s="44"/>
    </row>
    <row r="47" spans="2:11" s="1" customFormat="1" ht="16.2" customHeight="1">
      <c r="B47" s="40"/>
      <c r="C47" s="41"/>
      <c r="D47" s="41"/>
      <c r="E47" s="385" t="str">
        <f>E9</f>
        <v>VON - Vedlejší rozpočtové náklady ( stavební část )</v>
      </c>
      <c r="F47" s="386"/>
      <c r="G47" s="386"/>
      <c r="H47" s="386"/>
      <c r="I47" s="126"/>
      <c r="J47" s="41"/>
      <c r="K47" s="44"/>
    </row>
    <row r="48" spans="2:11" s="1" customFormat="1" ht="6.9" customHeight="1">
      <c r="B48" s="40"/>
      <c r="C48" s="41"/>
      <c r="D48" s="41"/>
      <c r="E48" s="41"/>
      <c r="F48" s="41"/>
      <c r="G48" s="41"/>
      <c r="H48" s="41"/>
      <c r="I48" s="126"/>
      <c r="J48" s="41"/>
      <c r="K48" s="44"/>
    </row>
    <row r="49" spans="2:47" s="1" customFormat="1" ht="18" customHeight="1">
      <c r="B49" s="40"/>
      <c r="C49" s="36" t="s">
        <v>23</v>
      </c>
      <c r="D49" s="41"/>
      <c r="E49" s="41"/>
      <c r="F49" s="34" t="str">
        <f>F12</f>
        <v>Nám. Přátelství 112, 357 09 Habartov</v>
      </c>
      <c r="G49" s="41"/>
      <c r="H49" s="41"/>
      <c r="I49" s="127" t="s">
        <v>25</v>
      </c>
      <c r="J49" s="128" t="str">
        <f>IF(J12="","",J12)</f>
        <v>25. 10. 2018</v>
      </c>
      <c r="K49" s="44"/>
    </row>
    <row r="50" spans="2:47" s="1" customFormat="1" ht="6.9" customHeight="1">
      <c r="B50" s="40"/>
      <c r="C50" s="41"/>
      <c r="D50" s="41"/>
      <c r="E50" s="41"/>
      <c r="F50" s="41"/>
      <c r="G50" s="41"/>
      <c r="H50" s="41"/>
      <c r="I50" s="126"/>
      <c r="J50" s="41"/>
      <c r="K50" s="44"/>
    </row>
    <row r="51" spans="2:47" s="1" customFormat="1" ht="13.2">
      <c r="B51" s="40"/>
      <c r="C51" s="36" t="s">
        <v>27</v>
      </c>
      <c r="D51" s="41"/>
      <c r="E51" s="41"/>
      <c r="F51" s="34" t="str">
        <f>E15</f>
        <v xml:space="preserve"> </v>
      </c>
      <c r="G51" s="41"/>
      <c r="H51" s="41"/>
      <c r="I51" s="127" t="s">
        <v>33</v>
      </c>
      <c r="J51" s="374" t="str">
        <f>E21</f>
        <v>Ing. Šárka Dubská, Pod Strání 7, 362 63 Dalovice</v>
      </c>
      <c r="K51" s="44"/>
    </row>
    <row r="52" spans="2:47" s="1" customFormat="1" ht="14.4" customHeight="1">
      <c r="B52" s="40"/>
      <c r="C52" s="36" t="s">
        <v>31</v>
      </c>
      <c r="D52" s="41"/>
      <c r="E52" s="41"/>
      <c r="F52" s="34" t="str">
        <f>IF(E18="","",E18)</f>
        <v/>
      </c>
      <c r="G52" s="41"/>
      <c r="H52" s="41"/>
      <c r="I52" s="126"/>
      <c r="J52" s="378"/>
      <c r="K52" s="44"/>
    </row>
    <row r="53" spans="2:47" s="1" customFormat="1" ht="10.35" customHeight="1">
      <c r="B53" s="40"/>
      <c r="C53" s="41"/>
      <c r="D53" s="41"/>
      <c r="E53" s="41"/>
      <c r="F53" s="41"/>
      <c r="G53" s="41"/>
      <c r="H53" s="41"/>
      <c r="I53" s="126"/>
      <c r="J53" s="41"/>
      <c r="K53" s="44"/>
    </row>
    <row r="54" spans="2:47" s="1" customFormat="1" ht="29.25" customHeight="1">
      <c r="B54" s="40"/>
      <c r="C54" s="152" t="s">
        <v>115</v>
      </c>
      <c r="D54" s="140"/>
      <c r="E54" s="140"/>
      <c r="F54" s="140"/>
      <c r="G54" s="140"/>
      <c r="H54" s="140"/>
      <c r="I54" s="153"/>
      <c r="J54" s="154" t="s">
        <v>116</v>
      </c>
      <c r="K54" s="155"/>
    </row>
    <row r="55" spans="2:47" s="1" customFormat="1" ht="10.35" customHeight="1">
      <c r="B55" s="40"/>
      <c r="C55" s="41"/>
      <c r="D55" s="41"/>
      <c r="E55" s="41"/>
      <c r="F55" s="41"/>
      <c r="G55" s="41"/>
      <c r="H55" s="41"/>
      <c r="I55" s="126"/>
      <c r="J55" s="41"/>
      <c r="K55" s="44"/>
    </row>
    <row r="56" spans="2:47" s="1" customFormat="1" ht="29.25" customHeight="1">
      <c r="B56" s="40"/>
      <c r="C56" s="156" t="s">
        <v>117</v>
      </c>
      <c r="D56" s="41"/>
      <c r="E56" s="41"/>
      <c r="F56" s="41"/>
      <c r="G56" s="41"/>
      <c r="H56" s="41"/>
      <c r="I56" s="126"/>
      <c r="J56" s="136">
        <f>J79</f>
        <v>0</v>
      </c>
      <c r="K56" s="44"/>
      <c r="AU56" s="23" t="s">
        <v>118</v>
      </c>
    </row>
    <row r="57" spans="2:47" s="8" customFormat="1" ht="24.9" customHeight="1">
      <c r="B57" s="157"/>
      <c r="C57" s="158"/>
      <c r="D57" s="159" t="s">
        <v>1116</v>
      </c>
      <c r="E57" s="160"/>
      <c r="F57" s="160"/>
      <c r="G57" s="160"/>
      <c r="H57" s="160"/>
      <c r="I57" s="161"/>
      <c r="J57" s="162">
        <f>J80</f>
        <v>0</v>
      </c>
      <c r="K57" s="163"/>
    </row>
    <row r="58" spans="2:47" s="9" customFormat="1" ht="19.95" customHeight="1">
      <c r="B58" s="164"/>
      <c r="C58" s="165"/>
      <c r="D58" s="166" t="s">
        <v>1117</v>
      </c>
      <c r="E58" s="167"/>
      <c r="F58" s="167"/>
      <c r="G58" s="167"/>
      <c r="H58" s="167"/>
      <c r="I58" s="168"/>
      <c r="J58" s="169">
        <f>J81</f>
        <v>0</v>
      </c>
      <c r="K58" s="170"/>
    </row>
    <row r="59" spans="2:47" s="9" customFormat="1" ht="19.95" customHeight="1">
      <c r="B59" s="164"/>
      <c r="C59" s="165"/>
      <c r="D59" s="166" t="s">
        <v>1118</v>
      </c>
      <c r="E59" s="167"/>
      <c r="F59" s="167"/>
      <c r="G59" s="167"/>
      <c r="H59" s="167"/>
      <c r="I59" s="168"/>
      <c r="J59" s="169">
        <f>J83</f>
        <v>0</v>
      </c>
      <c r="K59" s="170"/>
    </row>
    <row r="60" spans="2:47" s="1" customFormat="1" ht="21.75" customHeight="1">
      <c r="B60" s="40"/>
      <c r="C60" s="41"/>
      <c r="D60" s="41"/>
      <c r="E60" s="41"/>
      <c r="F60" s="41"/>
      <c r="G60" s="41"/>
      <c r="H60" s="41"/>
      <c r="I60" s="126"/>
      <c r="J60" s="41"/>
      <c r="K60" s="44"/>
    </row>
    <row r="61" spans="2:47" s="1" customFormat="1" ht="6.9" customHeight="1">
      <c r="B61" s="55"/>
      <c r="C61" s="56"/>
      <c r="D61" s="56"/>
      <c r="E61" s="56"/>
      <c r="F61" s="56"/>
      <c r="G61" s="56"/>
      <c r="H61" s="56"/>
      <c r="I61" s="147"/>
      <c r="J61" s="56"/>
      <c r="K61" s="57"/>
    </row>
    <row r="65" spans="2:63" s="1" customFormat="1" ht="6.9" customHeight="1">
      <c r="B65" s="58"/>
      <c r="C65" s="59"/>
      <c r="D65" s="59"/>
      <c r="E65" s="59"/>
      <c r="F65" s="59"/>
      <c r="G65" s="59"/>
      <c r="H65" s="59"/>
      <c r="I65" s="150"/>
      <c r="J65" s="59"/>
      <c r="K65" s="59"/>
      <c r="L65" s="60"/>
    </row>
    <row r="66" spans="2:63" s="1" customFormat="1" ht="36.9" customHeight="1">
      <c r="B66" s="40"/>
      <c r="C66" s="61" t="s">
        <v>144</v>
      </c>
      <c r="D66" s="62"/>
      <c r="E66" s="62"/>
      <c r="F66" s="62"/>
      <c r="G66" s="62"/>
      <c r="H66" s="62"/>
      <c r="I66" s="171"/>
      <c r="J66" s="62"/>
      <c r="K66" s="62"/>
      <c r="L66" s="60"/>
    </row>
    <row r="67" spans="2:63" s="1" customFormat="1" ht="6.9" customHeight="1">
      <c r="B67" s="40"/>
      <c r="C67" s="62"/>
      <c r="D67" s="62"/>
      <c r="E67" s="62"/>
      <c r="F67" s="62"/>
      <c r="G67" s="62"/>
      <c r="H67" s="62"/>
      <c r="I67" s="171"/>
      <c r="J67" s="62"/>
      <c r="K67" s="62"/>
      <c r="L67" s="60"/>
    </row>
    <row r="68" spans="2:63" s="1" customFormat="1" ht="14.4" customHeight="1">
      <c r="B68" s="40"/>
      <c r="C68" s="64" t="s">
        <v>18</v>
      </c>
      <c r="D68" s="62"/>
      <c r="E68" s="62"/>
      <c r="F68" s="62"/>
      <c r="G68" s="62"/>
      <c r="H68" s="62"/>
      <c r="I68" s="171"/>
      <c r="J68" s="62"/>
      <c r="K68" s="62"/>
      <c r="L68" s="60"/>
    </row>
    <row r="69" spans="2:63" s="1" customFormat="1" ht="14.4" customHeight="1">
      <c r="B69" s="40"/>
      <c r="C69" s="62"/>
      <c r="D69" s="62"/>
      <c r="E69" s="379" t="str">
        <f>E7</f>
        <v>Požární zbrojnice Habartov</v>
      </c>
      <c r="F69" s="380"/>
      <c r="G69" s="380"/>
      <c r="H69" s="380"/>
      <c r="I69" s="171"/>
      <c r="J69" s="62"/>
      <c r="K69" s="62"/>
      <c r="L69" s="60"/>
    </row>
    <row r="70" spans="2:63" s="1" customFormat="1" ht="14.4" customHeight="1">
      <c r="B70" s="40"/>
      <c r="C70" s="64" t="s">
        <v>111</v>
      </c>
      <c r="D70" s="62"/>
      <c r="E70" s="62"/>
      <c r="F70" s="62"/>
      <c r="G70" s="62"/>
      <c r="H70" s="62"/>
      <c r="I70" s="171"/>
      <c r="J70" s="62"/>
      <c r="K70" s="62"/>
      <c r="L70" s="60"/>
    </row>
    <row r="71" spans="2:63" s="1" customFormat="1" ht="16.2" customHeight="1">
      <c r="B71" s="40"/>
      <c r="C71" s="62"/>
      <c r="D71" s="62"/>
      <c r="E71" s="353" t="str">
        <f>E9</f>
        <v>VON - Vedlejší rozpočtové náklady ( stavební část )</v>
      </c>
      <c r="F71" s="381"/>
      <c r="G71" s="381"/>
      <c r="H71" s="381"/>
      <c r="I71" s="171"/>
      <c r="J71" s="62"/>
      <c r="K71" s="62"/>
      <c r="L71" s="60"/>
    </row>
    <row r="72" spans="2:63" s="1" customFormat="1" ht="6.9" customHeight="1">
      <c r="B72" s="40"/>
      <c r="C72" s="62"/>
      <c r="D72" s="62"/>
      <c r="E72" s="62"/>
      <c r="F72" s="62"/>
      <c r="G72" s="62"/>
      <c r="H72" s="62"/>
      <c r="I72" s="171"/>
      <c r="J72" s="62"/>
      <c r="K72" s="62"/>
      <c r="L72" s="60"/>
    </row>
    <row r="73" spans="2:63" s="1" customFormat="1" ht="18" customHeight="1">
      <c r="B73" s="40"/>
      <c r="C73" s="64" t="s">
        <v>23</v>
      </c>
      <c r="D73" s="62"/>
      <c r="E73" s="62"/>
      <c r="F73" s="172" t="str">
        <f>F12</f>
        <v>Nám. Přátelství 112, 357 09 Habartov</v>
      </c>
      <c r="G73" s="62"/>
      <c r="H73" s="62"/>
      <c r="I73" s="173" t="s">
        <v>25</v>
      </c>
      <c r="J73" s="72" t="str">
        <f>IF(J12="","",J12)</f>
        <v>25. 10. 2018</v>
      </c>
      <c r="K73" s="62"/>
      <c r="L73" s="60"/>
    </row>
    <row r="74" spans="2:63" s="1" customFormat="1" ht="6.9" customHeight="1">
      <c r="B74" s="40"/>
      <c r="C74" s="62"/>
      <c r="D74" s="62"/>
      <c r="E74" s="62"/>
      <c r="F74" s="62"/>
      <c r="G74" s="62"/>
      <c r="H74" s="62"/>
      <c r="I74" s="171"/>
      <c r="J74" s="62"/>
      <c r="K74" s="62"/>
      <c r="L74" s="60"/>
    </row>
    <row r="75" spans="2:63" s="1" customFormat="1" ht="13.2">
      <c r="B75" s="40"/>
      <c r="C75" s="64" t="s">
        <v>27</v>
      </c>
      <c r="D75" s="62"/>
      <c r="E75" s="62"/>
      <c r="F75" s="172" t="str">
        <f>E15</f>
        <v xml:space="preserve"> </v>
      </c>
      <c r="G75" s="62"/>
      <c r="H75" s="62"/>
      <c r="I75" s="173" t="s">
        <v>33</v>
      </c>
      <c r="J75" s="172" t="str">
        <f>E21</f>
        <v>Ing. Šárka Dubská, Pod Strání 7, 362 63 Dalovice</v>
      </c>
      <c r="K75" s="62"/>
      <c r="L75" s="60"/>
    </row>
    <row r="76" spans="2:63" s="1" customFormat="1" ht="14.4" customHeight="1">
      <c r="B76" s="40"/>
      <c r="C76" s="64" t="s">
        <v>31</v>
      </c>
      <c r="D76" s="62"/>
      <c r="E76" s="62"/>
      <c r="F76" s="172" t="str">
        <f>IF(E18="","",E18)</f>
        <v/>
      </c>
      <c r="G76" s="62"/>
      <c r="H76" s="62"/>
      <c r="I76" s="171"/>
      <c r="J76" s="62"/>
      <c r="K76" s="62"/>
      <c r="L76" s="60"/>
    </row>
    <row r="77" spans="2:63" s="1" customFormat="1" ht="10.35" customHeight="1">
      <c r="B77" s="40"/>
      <c r="C77" s="62"/>
      <c r="D77" s="62"/>
      <c r="E77" s="62"/>
      <c r="F77" s="62"/>
      <c r="G77" s="62"/>
      <c r="H77" s="62"/>
      <c r="I77" s="171"/>
      <c r="J77" s="62"/>
      <c r="K77" s="62"/>
      <c r="L77" s="60"/>
    </row>
    <row r="78" spans="2:63" s="10" customFormat="1" ht="29.25" customHeight="1">
      <c r="B78" s="174"/>
      <c r="C78" s="175" t="s">
        <v>145</v>
      </c>
      <c r="D78" s="176" t="s">
        <v>57</v>
      </c>
      <c r="E78" s="176" t="s">
        <v>53</v>
      </c>
      <c r="F78" s="176" t="s">
        <v>146</v>
      </c>
      <c r="G78" s="176" t="s">
        <v>147</v>
      </c>
      <c r="H78" s="176" t="s">
        <v>148</v>
      </c>
      <c r="I78" s="177" t="s">
        <v>149</v>
      </c>
      <c r="J78" s="176" t="s">
        <v>116</v>
      </c>
      <c r="K78" s="178" t="s">
        <v>150</v>
      </c>
      <c r="L78" s="179"/>
      <c r="M78" s="80" t="s">
        <v>151</v>
      </c>
      <c r="N78" s="81" t="s">
        <v>42</v>
      </c>
      <c r="O78" s="81" t="s">
        <v>152</v>
      </c>
      <c r="P78" s="81" t="s">
        <v>153</v>
      </c>
      <c r="Q78" s="81" t="s">
        <v>154</v>
      </c>
      <c r="R78" s="81" t="s">
        <v>155</v>
      </c>
      <c r="S78" s="81" t="s">
        <v>156</v>
      </c>
      <c r="T78" s="82" t="s">
        <v>157</v>
      </c>
    </row>
    <row r="79" spans="2:63" s="1" customFormat="1" ht="29.25" customHeight="1">
      <c r="B79" s="40"/>
      <c r="C79" s="86" t="s">
        <v>117</v>
      </c>
      <c r="D79" s="62"/>
      <c r="E79" s="62"/>
      <c r="F79" s="62"/>
      <c r="G79" s="62"/>
      <c r="H79" s="62"/>
      <c r="I79" s="171"/>
      <c r="J79" s="180">
        <f>BK79</f>
        <v>0</v>
      </c>
      <c r="K79" s="62"/>
      <c r="L79" s="60"/>
      <c r="M79" s="83"/>
      <c r="N79" s="84"/>
      <c r="O79" s="84"/>
      <c r="P79" s="181">
        <f>P80</f>
        <v>0</v>
      </c>
      <c r="Q79" s="84"/>
      <c r="R79" s="181">
        <f>R80</f>
        <v>0</v>
      </c>
      <c r="S79" s="84"/>
      <c r="T79" s="182">
        <f>T80</f>
        <v>0</v>
      </c>
      <c r="AT79" s="23" t="s">
        <v>71</v>
      </c>
      <c r="AU79" s="23" t="s">
        <v>118</v>
      </c>
      <c r="BK79" s="183">
        <f>BK80</f>
        <v>0</v>
      </c>
    </row>
    <row r="80" spans="2:63" s="11" customFormat="1" ht="37.35" customHeight="1">
      <c r="B80" s="184"/>
      <c r="C80" s="185"/>
      <c r="D80" s="186" t="s">
        <v>71</v>
      </c>
      <c r="E80" s="187" t="s">
        <v>1119</v>
      </c>
      <c r="F80" s="187" t="s">
        <v>1120</v>
      </c>
      <c r="G80" s="185"/>
      <c r="H80" s="185"/>
      <c r="I80" s="188"/>
      <c r="J80" s="189">
        <f>BK80</f>
        <v>0</v>
      </c>
      <c r="K80" s="185"/>
      <c r="L80" s="190"/>
      <c r="M80" s="191"/>
      <c r="N80" s="192"/>
      <c r="O80" s="192"/>
      <c r="P80" s="193">
        <f>P81+P83</f>
        <v>0</v>
      </c>
      <c r="Q80" s="192"/>
      <c r="R80" s="193">
        <f>R81+R83</f>
        <v>0</v>
      </c>
      <c r="S80" s="192"/>
      <c r="T80" s="194">
        <f>T81+T83</f>
        <v>0</v>
      </c>
      <c r="AR80" s="195" t="s">
        <v>194</v>
      </c>
      <c r="AT80" s="196" t="s">
        <v>71</v>
      </c>
      <c r="AU80" s="196" t="s">
        <v>72</v>
      </c>
      <c r="AY80" s="195" t="s">
        <v>160</v>
      </c>
      <c r="BK80" s="197">
        <f>BK81+BK83</f>
        <v>0</v>
      </c>
    </row>
    <row r="81" spans="2:65" s="11" customFormat="1" ht="19.95" customHeight="1">
      <c r="B81" s="184"/>
      <c r="C81" s="185"/>
      <c r="D81" s="186" t="s">
        <v>71</v>
      </c>
      <c r="E81" s="198" t="s">
        <v>1121</v>
      </c>
      <c r="F81" s="198" t="s">
        <v>1122</v>
      </c>
      <c r="G81" s="185"/>
      <c r="H81" s="185"/>
      <c r="I81" s="188"/>
      <c r="J81" s="199">
        <f>BK81</f>
        <v>0</v>
      </c>
      <c r="K81" s="185"/>
      <c r="L81" s="190"/>
      <c r="M81" s="191"/>
      <c r="N81" s="192"/>
      <c r="O81" s="192"/>
      <c r="P81" s="193">
        <f>P82</f>
        <v>0</v>
      </c>
      <c r="Q81" s="192"/>
      <c r="R81" s="193">
        <f>R82</f>
        <v>0</v>
      </c>
      <c r="S81" s="192"/>
      <c r="T81" s="194">
        <f>T82</f>
        <v>0</v>
      </c>
      <c r="AR81" s="195" t="s">
        <v>194</v>
      </c>
      <c r="AT81" s="196" t="s">
        <v>71</v>
      </c>
      <c r="AU81" s="196" t="s">
        <v>80</v>
      </c>
      <c r="AY81" s="195" t="s">
        <v>160</v>
      </c>
      <c r="BK81" s="197">
        <f>BK82</f>
        <v>0</v>
      </c>
    </row>
    <row r="82" spans="2:65" s="1" customFormat="1" ht="14.4" customHeight="1">
      <c r="B82" s="40"/>
      <c r="C82" s="200" t="s">
        <v>80</v>
      </c>
      <c r="D82" s="200" t="s">
        <v>162</v>
      </c>
      <c r="E82" s="201" t="s">
        <v>1123</v>
      </c>
      <c r="F82" s="202" t="s">
        <v>1122</v>
      </c>
      <c r="G82" s="203" t="s">
        <v>1124</v>
      </c>
      <c r="H82" s="249"/>
      <c r="I82" s="205"/>
      <c r="J82" s="206">
        <f>ROUND(I82*H82,2)</f>
        <v>0</v>
      </c>
      <c r="K82" s="202" t="s">
        <v>166</v>
      </c>
      <c r="L82" s="60"/>
      <c r="M82" s="207" t="s">
        <v>21</v>
      </c>
      <c r="N82" s="208" t="s">
        <v>43</v>
      </c>
      <c r="O82" s="41"/>
      <c r="P82" s="209">
        <f>O82*H82</f>
        <v>0</v>
      </c>
      <c r="Q82" s="209">
        <v>0</v>
      </c>
      <c r="R82" s="209">
        <f>Q82*H82</f>
        <v>0</v>
      </c>
      <c r="S82" s="209">
        <v>0</v>
      </c>
      <c r="T82" s="210">
        <f>S82*H82</f>
        <v>0</v>
      </c>
      <c r="AR82" s="23" t="s">
        <v>1125</v>
      </c>
      <c r="AT82" s="23" t="s">
        <v>162</v>
      </c>
      <c r="AU82" s="23" t="s">
        <v>82</v>
      </c>
      <c r="AY82" s="23" t="s">
        <v>160</v>
      </c>
      <c r="BE82" s="211">
        <f>IF(N82="základní",J82,0)</f>
        <v>0</v>
      </c>
      <c r="BF82" s="211">
        <f>IF(N82="snížená",J82,0)</f>
        <v>0</v>
      </c>
      <c r="BG82" s="211">
        <f>IF(N82="zákl. přenesená",J82,0)</f>
        <v>0</v>
      </c>
      <c r="BH82" s="211">
        <f>IF(N82="sníž. přenesená",J82,0)</f>
        <v>0</v>
      </c>
      <c r="BI82" s="211">
        <f>IF(N82="nulová",J82,0)</f>
        <v>0</v>
      </c>
      <c r="BJ82" s="23" t="s">
        <v>80</v>
      </c>
      <c r="BK82" s="211">
        <f>ROUND(I82*H82,2)</f>
        <v>0</v>
      </c>
      <c r="BL82" s="23" t="s">
        <v>1125</v>
      </c>
      <c r="BM82" s="23" t="s">
        <v>1126</v>
      </c>
    </row>
    <row r="83" spans="2:65" s="11" customFormat="1" ht="29.85" customHeight="1">
      <c r="B83" s="184"/>
      <c r="C83" s="185"/>
      <c r="D83" s="186" t="s">
        <v>71</v>
      </c>
      <c r="E83" s="198" t="s">
        <v>1127</v>
      </c>
      <c r="F83" s="198" t="s">
        <v>1128</v>
      </c>
      <c r="G83" s="185"/>
      <c r="H83" s="185"/>
      <c r="I83" s="188"/>
      <c r="J83" s="199">
        <f>BK83</f>
        <v>0</v>
      </c>
      <c r="K83" s="185"/>
      <c r="L83" s="190"/>
      <c r="M83" s="191"/>
      <c r="N83" s="192"/>
      <c r="O83" s="192"/>
      <c r="P83" s="193">
        <f>P84</f>
        <v>0</v>
      </c>
      <c r="Q83" s="192"/>
      <c r="R83" s="193">
        <f>R84</f>
        <v>0</v>
      </c>
      <c r="S83" s="192"/>
      <c r="T83" s="194">
        <f>T84</f>
        <v>0</v>
      </c>
      <c r="AR83" s="195" t="s">
        <v>194</v>
      </c>
      <c r="AT83" s="196" t="s">
        <v>71</v>
      </c>
      <c r="AU83" s="196" t="s">
        <v>80</v>
      </c>
      <c r="AY83" s="195" t="s">
        <v>160</v>
      </c>
      <c r="BK83" s="197">
        <f>BK84</f>
        <v>0</v>
      </c>
    </row>
    <row r="84" spans="2:65" s="1" customFormat="1" ht="14.4" customHeight="1">
      <c r="B84" s="40"/>
      <c r="C84" s="200" t="s">
        <v>82</v>
      </c>
      <c r="D84" s="200" t="s">
        <v>162</v>
      </c>
      <c r="E84" s="201" t="s">
        <v>1129</v>
      </c>
      <c r="F84" s="202" t="s">
        <v>1128</v>
      </c>
      <c r="G84" s="203" t="s">
        <v>1124</v>
      </c>
      <c r="H84" s="249"/>
      <c r="I84" s="205"/>
      <c r="J84" s="206">
        <f>ROUND(I84*H84,2)</f>
        <v>0</v>
      </c>
      <c r="K84" s="202" t="s">
        <v>166</v>
      </c>
      <c r="L84" s="60"/>
      <c r="M84" s="207" t="s">
        <v>21</v>
      </c>
      <c r="N84" s="250" t="s">
        <v>43</v>
      </c>
      <c r="O84" s="251"/>
      <c r="P84" s="252">
        <f>O84*H84</f>
        <v>0</v>
      </c>
      <c r="Q84" s="252">
        <v>0</v>
      </c>
      <c r="R84" s="252">
        <f>Q84*H84</f>
        <v>0</v>
      </c>
      <c r="S84" s="252">
        <v>0</v>
      </c>
      <c r="T84" s="253">
        <f>S84*H84</f>
        <v>0</v>
      </c>
      <c r="AR84" s="23" t="s">
        <v>1125</v>
      </c>
      <c r="AT84" s="23" t="s">
        <v>162</v>
      </c>
      <c r="AU84" s="23" t="s">
        <v>82</v>
      </c>
      <c r="AY84" s="23" t="s">
        <v>160</v>
      </c>
      <c r="BE84" s="211">
        <f>IF(N84="základní",J84,0)</f>
        <v>0</v>
      </c>
      <c r="BF84" s="211">
        <f>IF(N84="snížená",J84,0)</f>
        <v>0</v>
      </c>
      <c r="BG84" s="211">
        <f>IF(N84="zákl. přenesená",J84,0)</f>
        <v>0</v>
      </c>
      <c r="BH84" s="211">
        <f>IF(N84="sníž. přenesená",J84,0)</f>
        <v>0</v>
      </c>
      <c r="BI84" s="211">
        <f>IF(N84="nulová",J84,0)</f>
        <v>0</v>
      </c>
      <c r="BJ84" s="23" t="s">
        <v>80</v>
      </c>
      <c r="BK84" s="211">
        <f>ROUND(I84*H84,2)</f>
        <v>0</v>
      </c>
      <c r="BL84" s="23" t="s">
        <v>1125</v>
      </c>
      <c r="BM84" s="23" t="s">
        <v>1130</v>
      </c>
    </row>
    <row r="85" spans="2:65" s="1" customFormat="1" ht="6.9" customHeight="1">
      <c r="B85" s="55"/>
      <c r="C85" s="56"/>
      <c r="D85" s="56"/>
      <c r="E85" s="56"/>
      <c r="F85" s="56"/>
      <c r="G85" s="56"/>
      <c r="H85" s="56"/>
      <c r="I85" s="147"/>
      <c r="J85" s="56"/>
      <c r="K85" s="56"/>
      <c r="L85" s="60"/>
    </row>
  </sheetData>
  <sheetProtection algorithmName="SHA-512" hashValue="0ULbxasWqZoBmSAsOLo8Ze7CRI+ARt9E2V848mS2fzhEQaRkbMWy90sgUtrJTncXAwqSpnhBrcDGB/zVPCLMIQ==" saltValue="+Lo6otcwdK6LXqzAX5pPIZbGOQtHbilhmggin2rXBmgto+/2Cl2ZvlyBDwJsB7Cwk4H0FdOr4WBNGDXiHlU4jw==" spinCount="100000" sheet="1" objects="1" scenarios="1" formatColumns="0" formatRows="0" autoFilter="0"/>
  <autoFilter ref="C78:K84" xr:uid="{00000000-0009-0000-0000-000002000000}"/>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xr:uid="{00000000-0004-0000-0200-000000000000}"/>
    <hyperlink ref="G1:H1" location="C54" display="2) Rekapitulace" xr:uid="{00000000-0004-0000-0200-000001000000}"/>
    <hyperlink ref="J1" location="C78" display="3) Soupis prací" xr:uid="{00000000-0004-0000-0200-000002000000}"/>
    <hyperlink ref="L1:V1" location="'Rekapitulace stavby'!C2" display="Rekapitulace stavby" xr:uid="{00000000-0004-0000-02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R114"/>
  <sheetViews>
    <sheetView showGridLines="0" workbookViewId="0">
      <pane ySplit="1" topLeftCell="A56" activePane="bottomLeft" state="frozen"/>
      <selection pane="bottomLeft" activeCell="I83" sqref="I83"/>
    </sheetView>
  </sheetViews>
  <sheetFormatPr defaultRowHeight="12"/>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19"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0"/>
      <c r="B1" s="120"/>
      <c r="C1" s="120"/>
      <c r="D1" s="121" t="s">
        <v>1</v>
      </c>
      <c r="E1" s="120"/>
      <c r="F1" s="122" t="s">
        <v>105</v>
      </c>
      <c r="G1" s="382" t="s">
        <v>106</v>
      </c>
      <c r="H1" s="382"/>
      <c r="I1" s="123"/>
      <c r="J1" s="122" t="s">
        <v>107</v>
      </c>
      <c r="K1" s="121" t="s">
        <v>108</v>
      </c>
      <c r="L1" s="122" t="s">
        <v>109</v>
      </c>
      <c r="M1" s="122"/>
      <c r="N1" s="122"/>
      <c r="O1" s="122"/>
      <c r="P1" s="122"/>
      <c r="Q1" s="122"/>
      <c r="R1" s="122"/>
      <c r="S1" s="122"/>
      <c r="T1" s="122"/>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70"/>
      <c r="M2" s="370"/>
      <c r="N2" s="370"/>
      <c r="O2" s="370"/>
      <c r="P2" s="370"/>
      <c r="Q2" s="370"/>
      <c r="R2" s="370"/>
      <c r="S2" s="370"/>
      <c r="T2" s="370"/>
      <c r="U2" s="370"/>
      <c r="V2" s="370"/>
      <c r="AT2" s="23" t="s">
        <v>88</v>
      </c>
    </row>
    <row r="3" spans="1:70" ht="6.9" customHeight="1">
      <c r="B3" s="24"/>
      <c r="C3" s="25"/>
      <c r="D3" s="25"/>
      <c r="E3" s="25"/>
      <c r="F3" s="25"/>
      <c r="G3" s="25"/>
      <c r="H3" s="25"/>
      <c r="I3" s="124"/>
      <c r="J3" s="25"/>
      <c r="K3" s="26"/>
      <c r="AT3" s="23" t="s">
        <v>82</v>
      </c>
    </row>
    <row r="4" spans="1:70" ht="36.9" customHeight="1">
      <c r="B4" s="27"/>
      <c r="C4" s="28"/>
      <c r="D4" s="29" t="s">
        <v>110</v>
      </c>
      <c r="E4" s="28"/>
      <c r="F4" s="28"/>
      <c r="G4" s="28"/>
      <c r="H4" s="28"/>
      <c r="I4" s="125"/>
      <c r="J4" s="28"/>
      <c r="K4" s="30"/>
      <c r="M4" s="31" t="s">
        <v>12</v>
      </c>
      <c r="AT4" s="23" t="s">
        <v>6</v>
      </c>
    </row>
    <row r="5" spans="1:70" ht="6.9" customHeight="1">
      <c r="B5" s="27"/>
      <c r="C5" s="28"/>
      <c r="D5" s="28"/>
      <c r="E5" s="28"/>
      <c r="F5" s="28"/>
      <c r="G5" s="28"/>
      <c r="H5" s="28"/>
      <c r="I5" s="125"/>
      <c r="J5" s="28"/>
      <c r="K5" s="30"/>
    </row>
    <row r="6" spans="1:70" ht="13.2">
      <c r="B6" s="27"/>
      <c r="C6" s="28"/>
      <c r="D6" s="36" t="s">
        <v>18</v>
      </c>
      <c r="E6" s="28"/>
      <c r="F6" s="28"/>
      <c r="G6" s="28"/>
      <c r="H6" s="28"/>
      <c r="I6" s="125"/>
      <c r="J6" s="28"/>
      <c r="K6" s="30"/>
    </row>
    <row r="7" spans="1:70" ht="14.4" customHeight="1">
      <c r="B7" s="27"/>
      <c r="C7" s="28"/>
      <c r="D7" s="28"/>
      <c r="E7" s="383" t="str">
        <f>'Rekapitulace stavby'!K6</f>
        <v>Požární zbrojnice Habartov</v>
      </c>
      <c r="F7" s="384"/>
      <c r="G7" s="384"/>
      <c r="H7" s="384"/>
      <c r="I7" s="125"/>
      <c r="J7" s="28"/>
      <c r="K7" s="30"/>
    </row>
    <row r="8" spans="1:70" s="1" customFormat="1" ht="13.2">
      <c r="B8" s="40"/>
      <c r="C8" s="41"/>
      <c r="D8" s="36" t="s">
        <v>111</v>
      </c>
      <c r="E8" s="41"/>
      <c r="F8" s="41"/>
      <c r="G8" s="41"/>
      <c r="H8" s="41"/>
      <c r="I8" s="126"/>
      <c r="J8" s="41"/>
      <c r="K8" s="44"/>
    </row>
    <row r="9" spans="1:70" s="1" customFormat="1" ht="36.9" customHeight="1">
      <c r="B9" s="40"/>
      <c r="C9" s="41"/>
      <c r="D9" s="41"/>
      <c r="E9" s="385" t="s">
        <v>1131</v>
      </c>
      <c r="F9" s="386"/>
      <c r="G9" s="386"/>
      <c r="H9" s="386"/>
      <c r="I9" s="126"/>
      <c r="J9" s="41"/>
      <c r="K9" s="44"/>
    </row>
    <row r="10" spans="1:70" s="1" customFormat="1">
      <c r="B10" s="40"/>
      <c r="C10" s="41"/>
      <c r="D10" s="41"/>
      <c r="E10" s="41"/>
      <c r="F10" s="41"/>
      <c r="G10" s="41"/>
      <c r="H10" s="41"/>
      <c r="I10" s="126"/>
      <c r="J10" s="41"/>
      <c r="K10" s="44"/>
    </row>
    <row r="11" spans="1:70" s="1" customFormat="1" ht="14.4" customHeight="1">
      <c r="B11" s="40"/>
      <c r="C11" s="41"/>
      <c r="D11" s="36" t="s">
        <v>20</v>
      </c>
      <c r="E11" s="41"/>
      <c r="F11" s="34" t="s">
        <v>21</v>
      </c>
      <c r="G11" s="41"/>
      <c r="H11" s="41"/>
      <c r="I11" s="127" t="s">
        <v>22</v>
      </c>
      <c r="J11" s="34" t="s">
        <v>21</v>
      </c>
      <c r="K11" s="44"/>
    </row>
    <row r="12" spans="1:70" s="1" customFormat="1" ht="14.4" customHeight="1">
      <c r="B12" s="40"/>
      <c r="C12" s="41"/>
      <c r="D12" s="36" t="s">
        <v>23</v>
      </c>
      <c r="E12" s="41"/>
      <c r="F12" s="34" t="s">
        <v>24</v>
      </c>
      <c r="G12" s="41"/>
      <c r="H12" s="41"/>
      <c r="I12" s="127" t="s">
        <v>25</v>
      </c>
      <c r="J12" s="128" t="str">
        <f>'Rekapitulace stavby'!AN8</f>
        <v>25. 10. 2018</v>
      </c>
      <c r="K12" s="44"/>
    </row>
    <row r="13" spans="1:70" s="1" customFormat="1" ht="10.8" customHeight="1">
      <c r="B13" s="40"/>
      <c r="C13" s="41"/>
      <c r="D13" s="41"/>
      <c r="E13" s="41"/>
      <c r="F13" s="41"/>
      <c r="G13" s="41"/>
      <c r="H13" s="41"/>
      <c r="I13" s="126"/>
      <c r="J13" s="41"/>
      <c r="K13" s="44"/>
    </row>
    <row r="14" spans="1:70" s="1" customFormat="1" ht="14.4" customHeight="1">
      <c r="B14" s="40"/>
      <c r="C14" s="41"/>
      <c r="D14" s="36" t="s">
        <v>27</v>
      </c>
      <c r="E14" s="41"/>
      <c r="F14" s="41"/>
      <c r="G14" s="41"/>
      <c r="H14" s="41"/>
      <c r="I14" s="127" t="s">
        <v>28</v>
      </c>
      <c r="J14" s="34" t="str">
        <f>IF('Rekapitulace stavby'!AN10="","",'Rekapitulace stavby'!AN10)</f>
        <v/>
      </c>
      <c r="K14" s="44"/>
    </row>
    <row r="15" spans="1:70" s="1" customFormat="1" ht="18" customHeight="1">
      <c r="B15" s="40"/>
      <c r="C15" s="41"/>
      <c r="D15" s="41"/>
      <c r="E15" s="34" t="str">
        <f>IF('Rekapitulace stavby'!E11="","",'Rekapitulace stavby'!E11)</f>
        <v xml:space="preserve"> </v>
      </c>
      <c r="F15" s="41"/>
      <c r="G15" s="41"/>
      <c r="H15" s="41"/>
      <c r="I15" s="127" t="s">
        <v>30</v>
      </c>
      <c r="J15" s="34" t="str">
        <f>IF('Rekapitulace stavby'!AN11="","",'Rekapitulace stavby'!AN11)</f>
        <v/>
      </c>
      <c r="K15" s="44"/>
    </row>
    <row r="16" spans="1:70" s="1" customFormat="1" ht="6.9" customHeight="1">
      <c r="B16" s="40"/>
      <c r="C16" s="41"/>
      <c r="D16" s="41"/>
      <c r="E16" s="41"/>
      <c r="F16" s="41"/>
      <c r="G16" s="41"/>
      <c r="H16" s="41"/>
      <c r="I16" s="126"/>
      <c r="J16" s="41"/>
      <c r="K16" s="44"/>
    </row>
    <row r="17" spans="2:11" s="1" customFormat="1" ht="14.4" customHeight="1">
      <c r="B17" s="40"/>
      <c r="C17" s="41"/>
      <c r="D17" s="36" t="s">
        <v>31</v>
      </c>
      <c r="E17" s="41"/>
      <c r="F17" s="41"/>
      <c r="G17" s="41"/>
      <c r="H17" s="41"/>
      <c r="I17" s="127" t="s">
        <v>28</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27" t="s">
        <v>30</v>
      </c>
      <c r="J18" s="34" t="str">
        <f>IF('Rekapitulace stavby'!AN14="Vyplň údaj","",IF('Rekapitulace stavby'!AN14="","",'Rekapitulace stavby'!AN14))</f>
        <v/>
      </c>
      <c r="K18" s="44"/>
    </row>
    <row r="19" spans="2:11" s="1" customFormat="1" ht="6.9" customHeight="1">
      <c r="B19" s="40"/>
      <c r="C19" s="41"/>
      <c r="D19" s="41"/>
      <c r="E19" s="41"/>
      <c r="F19" s="41"/>
      <c r="G19" s="41"/>
      <c r="H19" s="41"/>
      <c r="I19" s="126"/>
      <c r="J19" s="41"/>
      <c r="K19" s="44"/>
    </row>
    <row r="20" spans="2:11" s="1" customFormat="1" ht="14.4" customHeight="1">
      <c r="B20" s="40"/>
      <c r="C20" s="41"/>
      <c r="D20" s="36" t="s">
        <v>33</v>
      </c>
      <c r="E20" s="41"/>
      <c r="F20" s="41"/>
      <c r="G20" s="41"/>
      <c r="H20" s="41"/>
      <c r="I20" s="127" t="s">
        <v>28</v>
      </c>
      <c r="J20" s="34" t="s">
        <v>21</v>
      </c>
      <c r="K20" s="44"/>
    </row>
    <row r="21" spans="2:11" s="1" customFormat="1" ht="18" customHeight="1">
      <c r="B21" s="40"/>
      <c r="C21" s="41"/>
      <c r="D21" s="41"/>
      <c r="E21" s="34" t="s">
        <v>34</v>
      </c>
      <c r="F21" s="41"/>
      <c r="G21" s="41"/>
      <c r="H21" s="41"/>
      <c r="I21" s="127" t="s">
        <v>30</v>
      </c>
      <c r="J21" s="34" t="s">
        <v>21</v>
      </c>
      <c r="K21" s="44"/>
    </row>
    <row r="22" spans="2:11" s="1" customFormat="1" ht="6.9" customHeight="1">
      <c r="B22" s="40"/>
      <c r="C22" s="41"/>
      <c r="D22" s="41"/>
      <c r="E22" s="41"/>
      <c r="F22" s="41"/>
      <c r="G22" s="41"/>
      <c r="H22" s="41"/>
      <c r="I22" s="126"/>
      <c r="J22" s="41"/>
      <c r="K22" s="44"/>
    </row>
    <row r="23" spans="2:11" s="1" customFormat="1" ht="14.4" customHeight="1">
      <c r="B23" s="40"/>
      <c r="C23" s="41"/>
      <c r="D23" s="36" t="s">
        <v>36</v>
      </c>
      <c r="E23" s="41"/>
      <c r="F23" s="41"/>
      <c r="G23" s="41"/>
      <c r="H23" s="41"/>
      <c r="I23" s="126"/>
      <c r="J23" s="41"/>
      <c r="K23" s="44"/>
    </row>
    <row r="24" spans="2:11" s="7" customFormat="1" ht="14.4" customHeight="1">
      <c r="B24" s="129"/>
      <c r="C24" s="130"/>
      <c r="D24" s="130"/>
      <c r="E24" s="374" t="s">
        <v>21</v>
      </c>
      <c r="F24" s="374"/>
      <c r="G24" s="374"/>
      <c r="H24" s="374"/>
      <c r="I24" s="131"/>
      <c r="J24" s="130"/>
      <c r="K24" s="132"/>
    </row>
    <row r="25" spans="2:11" s="1" customFormat="1" ht="6.9" customHeight="1">
      <c r="B25" s="40"/>
      <c r="C25" s="41"/>
      <c r="D25" s="41"/>
      <c r="E25" s="41"/>
      <c r="F25" s="41"/>
      <c r="G25" s="41"/>
      <c r="H25" s="41"/>
      <c r="I25" s="126"/>
      <c r="J25" s="41"/>
      <c r="K25" s="44"/>
    </row>
    <row r="26" spans="2:11" s="1" customFormat="1" ht="6.9" customHeight="1">
      <c r="B26" s="40"/>
      <c r="C26" s="41"/>
      <c r="D26" s="84"/>
      <c r="E26" s="84"/>
      <c r="F26" s="84"/>
      <c r="G26" s="84"/>
      <c r="H26" s="84"/>
      <c r="I26" s="133"/>
      <c r="J26" s="84"/>
      <c r="K26" s="134"/>
    </row>
    <row r="27" spans="2:11" s="1" customFormat="1" ht="25.35" customHeight="1">
      <c r="B27" s="40"/>
      <c r="C27" s="41"/>
      <c r="D27" s="135" t="s">
        <v>38</v>
      </c>
      <c r="E27" s="41"/>
      <c r="F27" s="41"/>
      <c r="G27" s="41"/>
      <c r="H27" s="41"/>
      <c r="I27" s="126"/>
      <c r="J27" s="136">
        <f>ROUND(J79,2)</f>
        <v>0</v>
      </c>
      <c r="K27" s="44"/>
    </row>
    <row r="28" spans="2:11" s="1" customFormat="1" ht="6.9" customHeight="1">
      <c r="B28" s="40"/>
      <c r="C28" s="41"/>
      <c r="D28" s="84"/>
      <c r="E28" s="84"/>
      <c r="F28" s="84"/>
      <c r="G28" s="84"/>
      <c r="H28" s="84"/>
      <c r="I28" s="133"/>
      <c r="J28" s="84"/>
      <c r="K28" s="134"/>
    </row>
    <row r="29" spans="2:11" s="1" customFormat="1" ht="14.4" customHeight="1">
      <c r="B29" s="40"/>
      <c r="C29" s="41"/>
      <c r="D29" s="41"/>
      <c r="E29" s="41"/>
      <c r="F29" s="45" t="s">
        <v>40</v>
      </c>
      <c r="G29" s="41"/>
      <c r="H29" s="41"/>
      <c r="I29" s="137" t="s">
        <v>39</v>
      </c>
      <c r="J29" s="45" t="s">
        <v>41</v>
      </c>
      <c r="K29" s="44"/>
    </row>
    <row r="30" spans="2:11" s="1" customFormat="1" ht="14.4" customHeight="1">
      <c r="B30" s="40"/>
      <c r="C30" s="41"/>
      <c r="D30" s="48" t="s">
        <v>42</v>
      </c>
      <c r="E30" s="48" t="s">
        <v>43</v>
      </c>
      <c r="F30" s="138">
        <f>ROUND(SUM(BE79:BE113), 2)</f>
        <v>0</v>
      </c>
      <c r="G30" s="41"/>
      <c r="H30" s="41"/>
      <c r="I30" s="139">
        <v>0.21</v>
      </c>
      <c r="J30" s="138">
        <f>ROUND(ROUND((SUM(BE79:BE113)), 2)*I30, 2)</f>
        <v>0</v>
      </c>
      <c r="K30" s="44"/>
    </row>
    <row r="31" spans="2:11" s="1" customFormat="1" ht="14.4" customHeight="1">
      <c r="B31" s="40"/>
      <c r="C31" s="41"/>
      <c r="D31" s="41"/>
      <c r="E31" s="48" t="s">
        <v>44</v>
      </c>
      <c r="F31" s="138">
        <f>ROUND(SUM(BF79:BF113), 2)</f>
        <v>0</v>
      </c>
      <c r="G31" s="41"/>
      <c r="H31" s="41"/>
      <c r="I31" s="139">
        <v>0.15</v>
      </c>
      <c r="J31" s="138">
        <f>ROUND(ROUND((SUM(BF79:BF113)), 2)*I31, 2)</f>
        <v>0</v>
      </c>
      <c r="K31" s="44"/>
    </row>
    <row r="32" spans="2:11" s="1" customFormat="1" ht="14.4" hidden="1" customHeight="1">
      <c r="B32" s="40"/>
      <c r="C32" s="41"/>
      <c r="D32" s="41"/>
      <c r="E32" s="48" t="s">
        <v>45</v>
      </c>
      <c r="F32" s="138">
        <f>ROUND(SUM(BG79:BG113), 2)</f>
        <v>0</v>
      </c>
      <c r="G32" s="41"/>
      <c r="H32" s="41"/>
      <c r="I32" s="139">
        <v>0.21</v>
      </c>
      <c r="J32" s="138">
        <v>0</v>
      </c>
      <c r="K32" s="44"/>
    </row>
    <row r="33" spans="2:11" s="1" customFormat="1" ht="14.4" hidden="1" customHeight="1">
      <c r="B33" s="40"/>
      <c r="C33" s="41"/>
      <c r="D33" s="41"/>
      <c r="E33" s="48" t="s">
        <v>46</v>
      </c>
      <c r="F33" s="138">
        <f>ROUND(SUM(BH79:BH113), 2)</f>
        <v>0</v>
      </c>
      <c r="G33" s="41"/>
      <c r="H33" s="41"/>
      <c r="I33" s="139">
        <v>0.15</v>
      </c>
      <c r="J33" s="138">
        <v>0</v>
      </c>
      <c r="K33" s="44"/>
    </row>
    <row r="34" spans="2:11" s="1" customFormat="1" ht="14.4" hidden="1" customHeight="1">
      <c r="B34" s="40"/>
      <c r="C34" s="41"/>
      <c r="D34" s="41"/>
      <c r="E34" s="48" t="s">
        <v>47</v>
      </c>
      <c r="F34" s="138">
        <f>ROUND(SUM(BI79:BI113), 2)</f>
        <v>0</v>
      </c>
      <c r="G34" s="41"/>
      <c r="H34" s="41"/>
      <c r="I34" s="139">
        <v>0</v>
      </c>
      <c r="J34" s="138">
        <v>0</v>
      </c>
      <c r="K34" s="44"/>
    </row>
    <row r="35" spans="2:11" s="1" customFormat="1" ht="6.9" customHeight="1">
      <c r="B35" s="40"/>
      <c r="C35" s="41"/>
      <c r="D35" s="41"/>
      <c r="E35" s="41"/>
      <c r="F35" s="41"/>
      <c r="G35" s="41"/>
      <c r="H35" s="41"/>
      <c r="I35" s="126"/>
      <c r="J35" s="41"/>
      <c r="K35" s="44"/>
    </row>
    <row r="36" spans="2:11" s="1" customFormat="1" ht="25.35" customHeight="1">
      <c r="B36" s="40"/>
      <c r="C36" s="140"/>
      <c r="D36" s="141" t="s">
        <v>48</v>
      </c>
      <c r="E36" s="78"/>
      <c r="F36" s="78"/>
      <c r="G36" s="142" t="s">
        <v>49</v>
      </c>
      <c r="H36" s="143" t="s">
        <v>50</v>
      </c>
      <c r="I36" s="144"/>
      <c r="J36" s="145">
        <f>SUM(J27:J34)</f>
        <v>0</v>
      </c>
      <c r="K36" s="146"/>
    </row>
    <row r="37" spans="2:11" s="1" customFormat="1" ht="14.4" customHeight="1">
      <c r="B37" s="55"/>
      <c r="C37" s="56"/>
      <c r="D37" s="56"/>
      <c r="E37" s="56"/>
      <c r="F37" s="56"/>
      <c r="G37" s="56"/>
      <c r="H37" s="56"/>
      <c r="I37" s="147"/>
      <c r="J37" s="56"/>
      <c r="K37" s="57"/>
    </row>
    <row r="41" spans="2:11" s="1" customFormat="1" ht="6.9" customHeight="1">
      <c r="B41" s="148"/>
      <c r="C41" s="149"/>
      <c r="D41" s="149"/>
      <c r="E41" s="149"/>
      <c r="F41" s="149"/>
      <c r="G41" s="149"/>
      <c r="H41" s="149"/>
      <c r="I41" s="150"/>
      <c r="J41" s="149"/>
      <c r="K41" s="151"/>
    </row>
    <row r="42" spans="2:11" s="1" customFormat="1" ht="36.9" customHeight="1">
      <c r="B42" s="40"/>
      <c r="C42" s="29" t="s">
        <v>114</v>
      </c>
      <c r="D42" s="41"/>
      <c r="E42" s="41"/>
      <c r="F42" s="41"/>
      <c r="G42" s="41"/>
      <c r="H42" s="41"/>
      <c r="I42" s="126"/>
      <c r="J42" s="41"/>
      <c r="K42" s="44"/>
    </row>
    <row r="43" spans="2:11" s="1" customFormat="1" ht="6.9" customHeight="1">
      <c r="B43" s="40"/>
      <c r="C43" s="41"/>
      <c r="D43" s="41"/>
      <c r="E43" s="41"/>
      <c r="F43" s="41"/>
      <c r="G43" s="41"/>
      <c r="H43" s="41"/>
      <c r="I43" s="126"/>
      <c r="J43" s="41"/>
      <c r="K43" s="44"/>
    </row>
    <row r="44" spans="2:11" s="1" customFormat="1" ht="14.4" customHeight="1">
      <c r="B44" s="40"/>
      <c r="C44" s="36" t="s">
        <v>18</v>
      </c>
      <c r="D44" s="41"/>
      <c r="E44" s="41"/>
      <c r="F44" s="41"/>
      <c r="G44" s="41"/>
      <c r="H44" s="41"/>
      <c r="I44" s="126"/>
      <c r="J44" s="41"/>
      <c r="K44" s="44"/>
    </row>
    <row r="45" spans="2:11" s="1" customFormat="1" ht="14.4" customHeight="1">
      <c r="B45" s="40"/>
      <c r="C45" s="41"/>
      <c r="D45" s="41"/>
      <c r="E45" s="383" t="str">
        <f>E7</f>
        <v>Požární zbrojnice Habartov</v>
      </c>
      <c r="F45" s="384"/>
      <c r="G45" s="384"/>
      <c r="H45" s="384"/>
      <c r="I45" s="126"/>
      <c r="J45" s="41"/>
      <c r="K45" s="44"/>
    </row>
    <row r="46" spans="2:11" s="1" customFormat="1" ht="14.4" customHeight="1">
      <c r="B46" s="40"/>
      <c r="C46" s="36" t="s">
        <v>111</v>
      </c>
      <c r="D46" s="41"/>
      <c r="E46" s="41"/>
      <c r="F46" s="41"/>
      <c r="G46" s="41"/>
      <c r="H46" s="41"/>
      <c r="I46" s="126"/>
      <c r="J46" s="41"/>
      <c r="K46" s="44"/>
    </row>
    <row r="47" spans="2:11" s="1" customFormat="1" ht="16.2" customHeight="1">
      <c r="B47" s="40"/>
      <c r="C47" s="41"/>
      <c r="D47" s="41"/>
      <c r="E47" s="385" t="str">
        <f>E9</f>
        <v>D.1.2 - Vybavení požární zbrojnice</v>
      </c>
      <c r="F47" s="386"/>
      <c r="G47" s="386"/>
      <c r="H47" s="386"/>
      <c r="I47" s="126"/>
      <c r="J47" s="41"/>
      <c r="K47" s="44"/>
    </row>
    <row r="48" spans="2:11" s="1" customFormat="1" ht="6.9" customHeight="1">
      <c r="B48" s="40"/>
      <c r="C48" s="41"/>
      <c r="D48" s="41"/>
      <c r="E48" s="41"/>
      <c r="F48" s="41"/>
      <c r="G48" s="41"/>
      <c r="H48" s="41"/>
      <c r="I48" s="126"/>
      <c r="J48" s="41"/>
      <c r="K48" s="44"/>
    </row>
    <row r="49" spans="2:47" s="1" customFormat="1" ht="18" customHeight="1">
      <c r="B49" s="40"/>
      <c r="C49" s="36" t="s">
        <v>23</v>
      </c>
      <c r="D49" s="41"/>
      <c r="E49" s="41"/>
      <c r="F49" s="34" t="str">
        <f>F12</f>
        <v>Nám. Přátelství 112, 357 09 Habartov</v>
      </c>
      <c r="G49" s="41"/>
      <c r="H49" s="41"/>
      <c r="I49" s="127" t="s">
        <v>25</v>
      </c>
      <c r="J49" s="128" t="str">
        <f>IF(J12="","",J12)</f>
        <v>25. 10. 2018</v>
      </c>
      <c r="K49" s="44"/>
    </row>
    <row r="50" spans="2:47" s="1" customFormat="1" ht="6.9" customHeight="1">
      <c r="B50" s="40"/>
      <c r="C50" s="41"/>
      <c r="D50" s="41"/>
      <c r="E50" s="41"/>
      <c r="F50" s="41"/>
      <c r="G50" s="41"/>
      <c r="H50" s="41"/>
      <c r="I50" s="126"/>
      <c r="J50" s="41"/>
      <c r="K50" s="44"/>
    </row>
    <row r="51" spans="2:47" s="1" customFormat="1" ht="13.2">
      <c r="B51" s="40"/>
      <c r="C51" s="36" t="s">
        <v>27</v>
      </c>
      <c r="D51" s="41"/>
      <c r="E51" s="41"/>
      <c r="F51" s="34" t="str">
        <f>E15</f>
        <v xml:space="preserve"> </v>
      </c>
      <c r="G51" s="41"/>
      <c r="H51" s="41"/>
      <c r="I51" s="127" t="s">
        <v>33</v>
      </c>
      <c r="J51" s="374" t="str">
        <f>E21</f>
        <v>Ing. Šárka Dubská, Pod Strání 7, 362 63 Dalovice</v>
      </c>
      <c r="K51" s="44"/>
    </row>
    <row r="52" spans="2:47" s="1" customFormat="1" ht="14.4" customHeight="1">
      <c r="B52" s="40"/>
      <c r="C52" s="36" t="s">
        <v>31</v>
      </c>
      <c r="D52" s="41"/>
      <c r="E52" s="41"/>
      <c r="F52" s="34" t="str">
        <f>IF(E18="","",E18)</f>
        <v/>
      </c>
      <c r="G52" s="41"/>
      <c r="H52" s="41"/>
      <c r="I52" s="126"/>
      <c r="J52" s="378"/>
      <c r="K52" s="44"/>
    </row>
    <row r="53" spans="2:47" s="1" customFormat="1" ht="10.35" customHeight="1">
      <c r="B53" s="40"/>
      <c r="C53" s="41"/>
      <c r="D53" s="41"/>
      <c r="E53" s="41"/>
      <c r="F53" s="41"/>
      <c r="G53" s="41"/>
      <c r="H53" s="41"/>
      <c r="I53" s="126"/>
      <c r="J53" s="41"/>
      <c r="K53" s="44"/>
    </row>
    <row r="54" spans="2:47" s="1" customFormat="1" ht="29.25" customHeight="1">
      <c r="B54" s="40"/>
      <c r="C54" s="152" t="s">
        <v>115</v>
      </c>
      <c r="D54" s="140"/>
      <c r="E54" s="140"/>
      <c r="F54" s="140"/>
      <c r="G54" s="140"/>
      <c r="H54" s="140"/>
      <c r="I54" s="153"/>
      <c r="J54" s="154" t="s">
        <v>116</v>
      </c>
      <c r="K54" s="155"/>
    </row>
    <row r="55" spans="2:47" s="1" customFormat="1" ht="10.35" customHeight="1">
      <c r="B55" s="40"/>
      <c r="C55" s="41"/>
      <c r="D55" s="41"/>
      <c r="E55" s="41"/>
      <c r="F55" s="41"/>
      <c r="G55" s="41"/>
      <c r="H55" s="41"/>
      <c r="I55" s="126"/>
      <c r="J55" s="41"/>
      <c r="K55" s="44"/>
    </row>
    <row r="56" spans="2:47" s="1" customFormat="1" ht="29.25" customHeight="1">
      <c r="B56" s="40"/>
      <c r="C56" s="156" t="s">
        <v>117</v>
      </c>
      <c r="D56" s="41"/>
      <c r="E56" s="41"/>
      <c r="F56" s="41"/>
      <c r="G56" s="41"/>
      <c r="H56" s="41"/>
      <c r="I56" s="126"/>
      <c r="J56" s="136">
        <f>J79</f>
        <v>0</v>
      </c>
      <c r="K56" s="44"/>
      <c r="AU56" s="23" t="s">
        <v>118</v>
      </c>
    </row>
    <row r="57" spans="2:47" s="8" customFormat="1" ht="24.9" customHeight="1">
      <c r="B57" s="157"/>
      <c r="C57" s="158"/>
      <c r="D57" s="159" t="s">
        <v>119</v>
      </c>
      <c r="E57" s="160"/>
      <c r="F57" s="160"/>
      <c r="G57" s="160"/>
      <c r="H57" s="160"/>
      <c r="I57" s="161"/>
      <c r="J57" s="162">
        <f>J80</f>
        <v>0</v>
      </c>
      <c r="K57" s="163"/>
    </row>
    <row r="58" spans="2:47" s="9" customFormat="1" ht="19.95" customHeight="1">
      <c r="B58" s="164"/>
      <c r="C58" s="165"/>
      <c r="D58" s="166" t="s">
        <v>127</v>
      </c>
      <c r="E58" s="167"/>
      <c r="F58" s="167"/>
      <c r="G58" s="167"/>
      <c r="H58" s="167"/>
      <c r="I58" s="168"/>
      <c r="J58" s="169">
        <f>J81</f>
        <v>0</v>
      </c>
      <c r="K58" s="170"/>
    </row>
    <row r="59" spans="2:47" s="9" customFormat="1" ht="14.85" customHeight="1">
      <c r="B59" s="164"/>
      <c r="C59" s="165"/>
      <c r="D59" s="166" t="s">
        <v>129</v>
      </c>
      <c r="E59" s="167"/>
      <c r="F59" s="167"/>
      <c r="G59" s="167"/>
      <c r="H59" s="167"/>
      <c r="I59" s="168"/>
      <c r="J59" s="169">
        <f>J82</f>
        <v>0</v>
      </c>
      <c r="K59" s="170"/>
    </row>
    <row r="60" spans="2:47" s="1" customFormat="1" ht="21.75" customHeight="1">
      <c r="B60" s="40"/>
      <c r="C60" s="41"/>
      <c r="D60" s="41"/>
      <c r="E60" s="41"/>
      <c r="F60" s="41"/>
      <c r="G60" s="41"/>
      <c r="H60" s="41"/>
      <c r="I60" s="126"/>
      <c r="J60" s="41"/>
      <c r="K60" s="44"/>
    </row>
    <row r="61" spans="2:47" s="1" customFormat="1" ht="6.9" customHeight="1">
      <c r="B61" s="55"/>
      <c r="C61" s="56"/>
      <c r="D61" s="56"/>
      <c r="E61" s="56"/>
      <c r="F61" s="56"/>
      <c r="G61" s="56"/>
      <c r="H61" s="56"/>
      <c r="I61" s="147"/>
      <c r="J61" s="56"/>
      <c r="K61" s="57"/>
    </row>
    <row r="65" spans="2:63" s="1" customFormat="1" ht="6.9" customHeight="1">
      <c r="B65" s="58"/>
      <c r="C65" s="59"/>
      <c r="D65" s="59"/>
      <c r="E65" s="59"/>
      <c r="F65" s="59"/>
      <c r="G65" s="59"/>
      <c r="H65" s="59"/>
      <c r="I65" s="150"/>
      <c r="J65" s="59"/>
      <c r="K65" s="59"/>
      <c r="L65" s="60"/>
    </row>
    <row r="66" spans="2:63" s="1" customFormat="1" ht="36.9" customHeight="1">
      <c r="B66" s="40"/>
      <c r="C66" s="61" t="s">
        <v>144</v>
      </c>
      <c r="D66" s="62"/>
      <c r="E66" s="62"/>
      <c r="F66" s="62"/>
      <c r="G66" s="62"/>
      <c r="H66" s="62"/>
      <c r="I66" s="171"/>
      <c r="J66" s="62"/>
      <c r="K66" s="62"/>
      <c r="L66" s="60"/>
    </row>
    <row r="67" spans="2:63" s="1" customFormat="1" ht="6.9" customHeight="1">
      <c r="B67" s="40"/>
      <c r="C67" s="62"/>
      <c r="D67" s="62"/>
      <c r="E67" s="62"/>
      <c r="F67" s="62"/>
      <c r="G67" s="62"/>
      <c r="H67" s="62"/>
      <c r="I67" s="171"/>
      <c r="J67" s="62"/>
      <c r="K67" s="62"/>
      <c r="L67" s="60"/>
    </row>
    <row r="68" spans="2:63" s="1" customFormat="1" ht="14.4" customHeight="1">
      <c r="B68" s="40"/>
      <c r="C68" s="64" t="s">
        <v>18</v>
      </c>
      <c r="D68" s="62"/>
      <c r="E68" s="62"/>
      <c r="F68" s="62"/>
      <c r="G68" s="62"/>
      <c r="H68" s="62"/>
      <c r="I68" s="171"/>
      <c r="J68" s="62"/>
      <c r="K68" s="62"/>
      <c r="L68" s="60"/>
    </row>
    <row r="69" spans="2:63" s="1" customFormat="1" ht="14.4" customHeight="1">
      <c r="B69" s="40"/>
      <c r="C69" s="62"/>
      <c r="D69" s="62"/>
      <c r="E69" s="379" t="str">
        <f>E7</f>
        <v>Požární zbrojnice Habartov</v>
      </c>
      <c r="F69" s="380"/>
      <c r="G69" s="380"/>
      <c r="H69" s="380"/>
      <c r="I69" s="171"/>
      <c r="J69" s="62"/>
      <c r="K69" s="62"/>
      <c r="L69" s="60"/>
    </row>
    <row r="70" spans="2:63" s="1" customFormat="1" ht="14.4" customHeight="1">
      <c r="B70" s="40"/>
      <c r="C70" s="64" t="s">
        <v>111</v>
      </c>
      <c r="D70" s="62"/>
      <c r="E70" s="62"/>
      <c r="F70" s="62"/>
      <c r="G70" s="62"/>
      <c r="H70" s="62"/>
      <c r="I70" s="171"/>
      <c r="J70" s="62"/>
      <c r="K70" s="62"/>
      <c r="L70" s="60"/>
    </row>
    <row r="71" spans="2:63" s="1" customFormat="1" ht="16.2" customHeight="1">
      <c r="B71" s="40"/>
      <c r="C71" s="62"/>
      <c r="D71" s="62"/>
      <c r="E71" s="353" t="str">
        <f>E9</f>
        <v>D.1.2 - Vybavení požární zbrojnice</v>
      </c>
      <c r="F71" s="381"/>
      <c r="G71" s="381"/>
      <c r="H71" s="381"/>
      <c r="I71" s="171"/>
      <c r="J71" s="62"/>
      <c r="K71" s="62"/>
      <c r="L71" s="60"/>
    </row>
    <row r="72" spans="2:63" s="1" customFormat="1" ht="6.9" customHeight="1">
      <c r="B72" s="40"/>
      <c r="C72" s="62"/>
      <c r="D72" s="62"/>
      <c r="E72" s="62"/>
      <c r="F72" s="62"/>
      <c r="G72" s="62"/>
      <c r="H72" s="62"/>
      <c r="I72" s="171"/>
      <c r="J72" s="62"/>
      <c r="K72" s="62"/>
      <c r="L72" s="60"/>
    </row>
    <row r="73" spans="2:63" s="1" customFormat="1" ht="18" customHeight="1">
      <c r="B73" s="40"/>
      <c r="C73" s="64" t="s">
        <v>23</v>
      </c>
      <c r="D73" s="62"/>
      <c r="E73" s="62"/>
      <c r="F73" s="172" t="str">
        <f>F12</f>
        <v>Nám. Přátelství 112, 357 09 Habartov</v>
      </c>
      <c r="G73" s="62"/>
      <c r="H73" s="62"/>
      <c r="I73" s="173" t="s">
        <v>25</v>
      </c>
      <c r="J73" s="72" t="str">
        <f>IF(J12="","",J12)</f>
        <v>25. 10. 2018</v>
      </c>
      <c r="K73" s="62"/>
      <c r="L73" s="60"/>
    </row>
    <row r="74" spans="2:63" s="1" customFormat="1" ht="6.9" customHeight="1">
      <c r="B74" s="40"/>
      <c r="C74" s="62"/>
      <c r="D74" s="62"/>
      <c r="E74" s="62"/>
      <c r="F74" s="62"/>
      <c r="G74" s="62"/>
      <c r="H74" s="62"/>
      <c r="I74" s="171"/>
      <c r="J74" s="62"/>
      <c r="K74" s="62"/>
      <c r="L74" s="60"/>
    </row>
    <row r="75" spans="2:63" s="1" customFormat="1" ht="13.2">
      <c r="B75" s="40"/>
      <c r="C75" s="64" t="s">
        <v>27</v>
      </c>
      <c r="D75" s="62"/>
      <c r="E75" s="62"/>
      <c r="F75" s="172" t="str">
        <f>E15</f>
        <v xml:space="preserve"> </v>
      </c>
      <c r="G75" s="62"/>
      <c r="H75" s="62"/>
      <c r="I75" s="173" t="s">
        <v>33</v>
      </c>
      <c r="J75" s="172" t="str">
        <f>E21</f>
        <v>Ing. Šárka Dubská, Pod Strání 7, 362 63 Dalovice</v>
      </c>
      <c r="K75" s="62"/>
      <c r="L75" s="60"/>
    </row>
    <row r="76" spans="2:63" s="1" customFormat="1" ht="14.4" customHeight="1">
      <c r="B76" s="40"/>
      <c r="C76" s="64" t="s">
        <v>31</v>
      </c>
      <c r="D76" s="62"/>
      <c r="E76" s="62"/>
      <c r="F76" s="172" t="str">
        <f>IF(E18="","",E18)</f>
        <v/>
      </c>
      <c r="G76" s="62"/>
      <c r="H76" s="62"/>
      <c r="I76" s="171"/>
      <c r="J76" s="62"/>
      <c r="K76" s="62"/>
      <c r="L76" s="60"/>
    </row>
    <row r="77" spans="2:63" s="1" customFormat="1" ht="10.35" customHeight="1">
      <c r="B77" s="40"/>
      <c r="C77" s="62"/>
      <c r="D77" s="62"/>
      <c r="E77" s="62"/>
      <c r="F77" s="62"/>
      <c r="G77" s="62"/>
      <c r="H77" s="62"/>
      <c r="I77" s="171"/>
      <c r="J77" s="62"/>
      <c r="K77" s="62"/>
      <c r="L77" s="60"/>
    </row>
    <row r="78" spans="2:63" s="10" customFormat="1" ht="29.25" customHeight="1">
      <c r="B78" s="174"/>
      <c r="C78" s="175" t="s">
        <v>145</v>
      </c>
      <c r="D78" s="176" t="s">
        <v>57</v>
      </c>
      <c r="E78" s="176" t="s">
        <v>53</v>
      </c>
      <c r="F78" s="176" t="s">
        <v>146</v>
      </c>
      <c r="G78" s="176" t="s">
        <v>147</v>
      </c>
      <c r="H78" s="176" t="s">
        <v>148</v>
      </c>
      <c r="I78" s="177" t="s">
        <v>149</v>
      </c>
      <c r="J78" s="176" t="s">
        <v>116</v>
      </c>
      <c r="K78" s="178" t="s">
        <v>150</v>
      </c>
      <c r="L78" s="179"/>
      <c r="M78" s="80" t="s">
        <v>151</v>
      </c>
      <c r="N78" s="81" t="s">
        <v>42</v>
      </c>
      <c r="O78" s="81" t="s">
        <v>152</v>
      </c>
      <c r="P78" s="81" t="s">
        <v>153</v>
      </c>
      <c r="Q78" s="81" t="s">
        <v>154</v>
      </c>
      <c r="R78" s="81" t="s">
        <v>155</v>
      </c>
      <c r="S78" s="81" t="s">
        <v>156</v>
      </c>
      <c r="T78" s="82" t="s">
        <v>157</v>
      </c>
    </row>
    <row r="79" spans="2:63" s="1" customFormat="1" ht="29.25" customHeight="1">
      <c r="B79" s="40"/>
      <c r="C79" s="86" t="s">
        <v>117</v>
      </c>
      <c r="D79" s="62"/>
      <c r="E79" s="62"/>
      <c r="F79" s="62"/>
      <c r="G79" s="62"/>
      <c r="H79" s="62"/>
      <c r="I79" s="171"/>
      <c r="J79" s="180">
        <f>BK79</f>
        <v>0</v>
      </c>
      <c r="K79" s="62"/>
      <c r="L79" s="60"/>
      <c r="M79" s="83"/>
      <c r="N79" s="84"/>
      <c r="O79" s="84"/>
      <c r="P79" s="181">
        <f>P80</f>
        <v>0</v>
      </c>
      <c r="Q79" s="84"/>
      <c r="R79" s="181">
        <f>R80</f>
        <v>0</v>
      </c>
      <c r="S79" s="84"/>
      <c r="T79" s="182">
        <f>T80</f>
        <v>0</v>
      </c>
      <c r="AT79" s="23" t="s">
        <v>71</v>
      </c>
      <c r="AU79" s="23" t="s">
        <v>118</v>
      </c>
      <c r="BK79" s="183">
        <f>BK80</f>
        <v>0</v>
      </c>
    </row>
    <row r="80" spans="2:63" s="11" customFormat="1" ht="37.35" customHeight="1">
      <c r="B80" s="184"/>
      <c r="C80" s="185"/>
      <c r="D80" s="186" t="s">
        <v>71</v>
      </c>
      <c r="E80" s="187" t="s">
        <v>158</v>
      </c>
      <c r="F80" s="187" t="s">
        <v>159</v>
      </c>
      <c r="G80" s="185"/>
      <c r="H80" s="185"/>
      <c r="I80" s="188"/>
      <c r="J80" s="189">
        <f>BK80</f>
        <v>0</v>
      </c>
      <c r="K80" s="185"/>
      <c r="L80" s="190"/>
      <c r="M80" s="191"/>
      <c r="N80" s="192"/>
      <c r="O80" s="192"/>
      <c r="P80" s="193">
        <f>P81</f>
        <v>0</v>
      </c>
      <c r="Q80" s="192"/>
      <c r="R80" s="193">
        <f>R81</f>
        <v>0</v>
      </c>
      <c r="S80" s="192"/>
      <c r="T80" s="194">
        <f>T81</f>
        <v>0</v>
      </c>
      <c r="AR80" s="195" t="s">
        <v>80</v>
      </c>
      <c r="AT80" s="196" t="s">
        <v>71</v>
      </c>
      <c r="AU80" s="196" t="s">
        <v>72</v>
      </c>
      <c r="AY80" s="195" t="s">
        <v>160</v>
      </c>
      <c r="BK80" s="197">
        <f>BK81</f>
        <v>0</v>
      </c>
    </row>
    <row r="81" spans="2:65" s="11" customFormat="1" ht="19.95" customHeight="1">
      <c r="B81" s="184"/>
      <c r="C81" s="185"/>
      <c r="D81" s="186" t="s">
        <v>71</v>
      </c>
      <c r="E81" s="198" t="s">
        <v>225</v>
      </c>
      <c r="F81" s="198" t="s">
        <v>427</v>
      </c>
      <c r="G81" s="185"/>
      <c r="H81" s="185"/>
      <c r="I81" s="188"/>
      <c r="J81" s="199">
        <f>BK81</f>
        <v>0</v>
      </c>
      <c r="K81" s="185"/>
      <c r="L81" s="190"/>
      <c r="M81" s="191"/>
      <c r="N81" s="192"/>
      <c r="O81" s="192"/>
      <c r="P81" s="193">
        <f>P82</f>
        <v>0</v>
      </c>
      <c r="Q81" s="192"/>
      <c r="R81" s="193">
        <f>R82</f>
        <v>0</v>
      </c>
      <c r="S81" s="192"/>
      <c r="T81" s="194">
        <f>T82</f>
        <v>0</v>
      </c>
      <c r="AR81" s="195" t="s">
        <v>80</v>
      </c>
      <c r="AT81" s="196" t="s">
        <v>71</v>
      </c>
      <c r="AU81" s="196" t="s">
        <v>80</v>
      </c>
      <c r="AY81" s="195" t="s">
        <v>160</v>
      </c>
      <c r="BK81" s="197">
        <f>BK82</f>
        <v>0</v>
      </c>
    </row>
    <row r="82" spans="2:65" s="11" customFormat="1" ht="14.85" customHeight="1">
      <c r="B82" s="184"/>
      <c r="C82" s="185"/>
      <c r="D82" s="186" t="s">
        <v>71</v>
      </c>
      <c r="E82" s="198" t="s">
        <v>441</v>
      </c>
      <c r="F82" s="198" t="s">
        <v>442</v>
      </c>
      <c r="G82" s="185"/>
      <c r="H82" s="185"/>
      <c r="I82" s="188"/>
      <c r="J82" s="199">
        <f>BK82</f>
        <v>0</v>
      </c>
      <c r="K82" s="185"/>
      <c r="L82" s="190"/>
      <c r="M82" s="191"/>
      <c r="N82" s="192"/>
      <c r="O82" s="192"/>
      <c r="P82" s="193">
        <f>SUM(P83:P113)</f>
        <v>0</v>
      </c>
      <c r="Q82" s="192"/>
      <c r="R82" s="193">
        <f>SUM(R83:R113)</f>
        <v>0</v>
      </c>
      <c r="S82" s="192"/>
      <c r="T82" s="194">
        <f>SUM(T83:T113)</f>
        <v>0</v>
      </c>
      <c r="AR82" s="195" t="s">
        <v>80</v>
      </c>
      <c r="AT82" s="196" t="s">
        <v>71</v>
      </c>
      <c r="AU82" s="196" t="s">
        <v>82</v>
      </c>
      <c r="AY82" s="195" t="s">
        <v>160</v>
      </c>
      <c r="BK82" s="197">
        <f>SUM(BK83:BK113)</f>
        <v>0</v>
      </c>
    </row>
    <row r="83" spans="2:65" s="1" customFormat="1" ht="14.4" customHeight="1">
      <c r="B83" s="40"/>
      <c r="C83" s="200" t="s">
        <v>80</v>
      </c>
      <c r="D83" s="200" t="s">
        <v>162</v>
      </c>
      <c r="E83" s="201" t="s">
        <v>1132</v>
      </c>
      <c r="F83" s="202" t="s">
        <v>1133</v>
      </c>
      <c r="G83" s="203" t="s">
        <v>509</v>
      </c>
      <c r="H83" s="204">
        <v>1</v>
      </c>
      <c r="I83" s="205"/>
      <c r="J83" s="206">
        <f>ROUND(I83*H83,2)</f>
        <v>0</v>
      </c>
      <c r="K83" s="202" t="s">
        <v>21</v>
      </c>
      <c r="L83" s="60"/>
      <c r="M83" s="207" t="s">
        <v>21</v>
      </c>
      <c r="N83" s="208" t="s">
        <v>43</v>
      </c>
      <c r="O83" s="41"/>
      <c r="P83" s="209">
        <f>O83*H83</f>
        <v>0</v>
      </c>
      <c r="Q83" s="209">
        <v>0</v>
      </c>
      <c r="R83" s="209">
        <f>Q83*H83</f>
        <v>0</v>
      </c>
      <c r="S83" s="209">
        <v>0</v>
      </c>
      <c r="T83" s="210">
        <f>S83*H83</f>
        <v>0</v>
      </c>
      <c r="AR83" s="23" t="s">
        <v>167</v>
      </c>
      <c r="AT83" s="23" t="s">
        <v>162</v>
      </c>
      <c r="AU83" s="23" t="s">
        <v>180</v>
      </c>
      <c r="AY83" s="23" t="s">
        <v>160</v>
      </c>
      <c r="BE83" s="211">
        <f>IF(N83="základní",J83,0)</f>
        <v>0</v>
      </c>
      <c r="BF83" s="211">
        <f>IF(N83="snížená",J83,0)</f>
        <v>0</v>
      </c>
      <c r="BG83" s="211">
        <f>IF(N83="zákl. přenesená",J83,0)</f>
        <v>0</v>
      </c>
      <c r="BH83" s="211">
        <f>IF(N83="sníž. přenesená",J83,0)</f>
        <v>0</v>
      </c>
      <c r="BI83" s="211">
        <f>IF(N83="nulová",J83,0)</f>
        <v>0</v>
      </c>
      <c r="BJ83" s="23" t="s">
        <v>80</v>
      </c>
      <c r="BK83" s="211">
        <f>ROUND(I83*H83,2)</f>
        <v>0</v>
      </c>
      <c r="BL83" s="23" t="s">
        <v>167</v>
      </c>
      <c r="BM83" s="23" t="s">
        <v>1134</v>
      </c>
    </row>
    <row r="84" spans="2:65" s="1" customFormat="1" ht="14.4" customHeight="1">
      <c r="B84" s="40"/>
      <c r="C84" s="200" t="s">
        <v>82</v>
      </c>
      <c r="D84" s="200" t="s">
        <v>162</v>
      </c>
      <c r="E84" s="201" t="s">
        <v>1135</v>
      </c>
      <c r="F84" s="202" t="s">
        <v>1136</v>
      </c>
      <c r="G84" s="203" t="s">
        <v>509</v>
      </c>
      <c r="H84" s="204">
        <v>1</v>
      </c>
      <c r="I84" s="205"/>
      <c r="J84" s="206">
        <f>ROUND(I84*H84,2)</f>
        <v>0</v>
      </c>
      <c r="K84" s="202" t="s">
        <v>21</v>
      </c>
      <c r="L84" s="60"/>
      <c r="M84" s="207" t="s">
        <v>21</v>
      </c>
      <c r="N84" s="208" t="s">
        <v>43</v>
      </c>
      <c r="O84" s="41"/>
      <c r="P84" s="209">
        <f>O84*H84</f>
        <v>0</v>
      </c>
      <c r="Q84" s="209">
        <v>0</v>
      </c>
      <c r="R84" s="209">
        <f>Q84*H84</f>
        <v>0</v>
      </c>
      <c r="S84" s="209">
        <v>0</v>
      </c>
      <c r="T84" s="210">
        <f>S84*H84</f>
        <v>0</v>
      </c>
      <c r="AR84" s="23" t="s">
        <v>167</v>
      </c>
      <c r="AT84" s="23" t="s">
        <v>162</v>
      </c>
      <c r="AU84" s="23" t="s">
        <v>180</v>
      </c>
      <c r="AY84" s="23" t="s">
        <v>160</v>
      </c>
      <c r="BE84" s="211">
        <f>IF(N84="základní",J84,0)</f>
        <v>0</v>
      </c>
      <c r="BF84" s="211">
        <f>IF(N84="snížená",J84,0)</f>
        <v>0</v>
      </c>
      <c r="BG84" s="211">
        <f>IF(N84="zákl. přenesená",J84,0)</f>
        <v>0</v>
      </c>
      <c r="BH84" s="211">
        <f>IF(N84="sníž. přenesená",J84,0)</f>
        <v>0</v>
      </c>
      <c r="BI84" s="211">
        <f>IF(N84="nulová",J84,0)</f>
        <v>0</v>
      </c>
      <c r="BJ84" s="23" t="s">
        <v>80</v>
      </c>
      <c r="BK84" s="211">
        <f>ROUND(I84*H84,2)</f>
        <v>0</v>
      </c>
      <c r="BL84" s="23" t="s">
        <v>167</v>
      </c>
      <c r="BM84" s="23" t="s">
        <v>1137</v>
      </c>
    </row>
    <row r="85" spans="2:65" s="1" customFormat="1" ht="168">
      <c r="B85" s="40"/>
      <c r="C85" s="62"/>
      <c r="D85" s="212" t="s">
        <v>217</v>
      </c>
      <c r="E85" s="62"/>
      <c r="F85" s="213" t="s">
        <v>1138</v>
      </c>
      <c r="G85" s="62"/>
      <c r="H85" s="62"/>
      <c r="I85" s="171"/>
      <c r="J85" s="62"/>
      <c r="K85" s="62"/>
      <c r="L85" s="60"/>
      <c r="M85" s="214"/>
      <c r="N85" s="41"/>
      <c r="O85" s="41"/>
      <c r="P85" s="41"/>
      <c r="Q85" s="41"/>
      <c r="R85" s="41"/>
      <c r="S85" s="41"/>
      <c r="T85" s="77"/>
      <c r="AT85" s="23" t="s">
        <v>217</v>
      </c>
      <c r="AU85" s="23" t="s">
        <v>180</v>
      </c>
    </row>
    <row r="86" spans="2:65" s="1" customFormat="1" ht="14.4" customHeight="1">
      <c r="B86" s="40"/>
      <c r="C86" s="200" t="s">
        <v>180</v>
      </c>
      <c r="D86" s="200" t="s">
        <v>162</v>
      </c>
      <c r="E86" s="201" t="s">
        <v>1139</v>
      </c>
      <c r="F86" s="202" t="s">
        <v>1140</v>
      </c>
      <c r="G86" s="203" t="s">
        <v>386</v>
      </c>
      <c r="H86" s="204">
        <v>25</v>
      </c>
      <c r="I86" s="205"/>
      <c r="J86" s="206">
        <f>ROUND(I86*H86,2)</f>
        <v>0</v>
      </c>
      <c r="K86" s="202" t="s">
        <v>21</v>
      </c>
      <c r="L86" s="60"/>
      <c r="M86" s="207" t="s">
        <v>21</v>
      </c>
      <c r="N86" s="208" t="s">
        <v>43</v>
      </c>
      <c r="O86" s="41"/>
      <c r="P86" s="209">
        <f>O86*H86</f>
        <v>0</v>
      </c>
      <c r="Q86" s="209">
        <v>0</v>
      </c>
      <c r="R86" s="209">
        <f>Q86*H86</f>
        <v>0</v>
      </c>
      <c r="S86" s="209">
        <v>0</v>
      </c>
      <c r="T86" s="210">
        <f>S86*H86</f>
        <v>0</v>
      </c>
      <c r="AR86" s="23" t="s">
        <v>167</v>
      </c>
      <c r="AT86" s="23" t="s">
        <v>162</v>
      </c>
      <c r="AU86" s="23" t="s">
        <v>180</v>
      </c>
      <c r="AY86" s="23" t="s">
        <v>160</v>
      </c>
      <c r="BE86" s="211">
        <f>IF(N86="základní",J86,0)</f>
        <v>0</v>
      </c>
      <c r="BF86" s="211">
        <f>IF(N86="snížená",J86,0)</f>
        <v>0</v>
      </c>
      <c r="BG86" s="211">
        <f>IF(N86="zákl. přenesená",J86,0)</f>
        <v>0</v>
      </c>
      <c r="BH86" s="211">
        <f>IF(N86="sníž. přenesená",J86,0)</f>
        <v>0</v>
      </c>
      <c r="BI86" s="211">
        <f>IF(N86="nulová",J86,0)</f>
        <v>0</v>
      </c>
      <c r="BJ86" s="23" t="s">
        <v>80</v>
      </c>
      <c r="BK86" s="211">
        <f>ROUND(I86*H86,2)</f>
        <v>0</v>
      </c>
      <c r="BL86" s="23" t="s">
        <v>167</v>
      </c>
      <c r="BM86" s="23" t="s">
        <v>1141</v>
      </c>
    </row>
    <row r="87" spans="2:65" s="1" customFormat="1" ht="72">
      <c r="B87" s="40"/>
      <c r="C87" s="62"/>
      <c r="D87" s="212" t="s">
        <v>217</v>
      </c>
      <c r="E87" s="62"/>
      <c r="F87" s="213" t="s">
        <v>1142</v>
      </c>
      <c r="G87" s="62"/>
      <c r="H87" s="62"/>
      <c r="I87" s="171"/>
      <c r="J87" s="62"/>
      <c r="K87" s="62"/>
      <c r="L87" s="60"/>
      <c r="M87" s="214"/>
      <c r="N87" s="41"/>
      <c r="O87" s="41"/>
      <c r="P87" s="41"/>
      <c r="Q87" s="41"/>
      <c r="R87" s="41"/>
      <c r="S87" s="41"/>
      <c r="T87" s="77"/>
      <c r="AT87" s="23" t="s">
        <v>217</v>
      </c>
      <c r="AU87" s="23" t="s">
        <v>180</v>
      </c>
    </row>
    <row r="88" spans="2:65" s="1" customFormat="1" ht="14.4" customHeight="1">
      <c r="B88" s="40"/>
      <c r="C88" s="200" t="s">
        <v>167</v>
      </c>
      <c r="D88" s="200" t="s">
        <v>162</v>
      </c>
      <c r="E88" s="201" t="s">
        <v>1143</v>
      </c>
      <c r="F88" s="202" t="s">
        <v>1144</v>
      </c>
      <c r="G88" s="203" t="s">
        <v>386</v>
      </c>
      <c r="H88" s="204">
        <v>5</v>
      </c>
      <c r="I88" s="205"/>
      <c r="J88" s="206">
        <f>ROUND(I88*H88,2)</f>
        <v>0</v>
      </c>
      <c r="K88" s="202" t="s">
        <v>21</v>
      </c>
      <c r="L88" s="60"/>
      <c r="M88" s="207" t="s">
        <v>21</v>
      </c>
      <c r="N88" s="208" t="s">
        <v>43</v>
      </c>
      <c r="O88" s="41"/>
      <c r="P88" s="209">
        <f>O88*H88</f>
        <v>0</v>
      </c>
      <c r="Q88" s="209">
        <v>0</v>
      </c>
      <c r="R88" s="209">
        <f>Q88*H88</f>
        <v>0</v>
      </c>
      <c r="S88" s="209">
        <v>0</v>
      </c>
      <c r="T88" s="210">
        <f>S88*H88</f>
        <v>0</v>
      </c>
      <c r="AR88" s="23" t="s">
        <v>167</v>
      </c>
      <c r="AT88" s="23" t="s">
        <v>162</v>
      </c>
      <c r="AU88" s="23" t="s">
        <v>180</v>
      </c>
      <c r="AY88" s="23" t="s">
        <v>160</v>
      </c>
      <c r="BE88" s="211">
        <f>IF(N88="základní",J88,0)</f>
        <v>0</v>
      </c>
      <c r="BF88" s="211">
        <f>IF(N88="snížená",J88,0)</f>
        <v>0</v>
      </c>
      <c r="BG88" s="211">
        <f>IF(N88="zákl. přenesená",J88,0)</f>
        <v>0</v>
      </c>
      <c r="BH88" s="211">
        <f>IF(N88="sníž. přenesená",J88,0)</f>
        <v>0</v>
      </c>
      <c r="BI88" s="211">
        <f>IF(N88="nulová",J88,0)</f>
        <v>0</v>
      </c>
      <c r="BJ88" s="23" t="s">
        <v>80</v>
      </c>
      <c r="BK88" s="211">
        <f>ROUND(I88*H88,2)</f>
        <v>0</v>
      </c>
      <c r="BL88" s="23" t="s">
        <v>167</v>
      </c>
      <c r="BM88" s="23" t="s">
        <v>1145</v>
      </c>
    </row>
    <row r="89" spans="2:65" s="1" customFormat="1" ht="48">
      <c r="B89" s="40"/>
      <c r="C89" s="62"/>
      <c r="D89" s="212" t="s">
        <v>217</v>
      </c>
      <c r="E89" s="62"/>
      <c r="F89" s="213" t="s">
        <v>1146</v>
      </c>
      <c r="G89" s="62"/>
      <c r="H89" s="62"/>
      <c r="I89" s="171"/>
      <c r="J89" s="62"/>
      <c r="K89" s="62"/>
      <c r="L89" s="60"/>
      <c r="M89" s="214"/>
      <c r="N89" s="41"/>
      <c r="O89" s="41"/>
      <c r="P89" s="41"/>
      <c r="Q89" s="41"/>
      <c r="R89" s="41"/>
      <c r="S89" s="41"/>
      <c r="T89" s="77"/>
      <c r="AT89" s="23" t="s">
        <v>217</v>
      </c>
      <c r="AU89" s="23" t="s">
        <v>180</v>
      </c>
    </row>
    <row r="90" spans="2:65" s="1" customFormat="1" ht="14.4" customHeight="1">
      <c r="B90" s="40"/>
      <c r="C90" s="200" t="s">
        <v>194</v>
      </c>
      <c r="D90" s="200" t="s">
        <v>162</v>
      </c>
      <c r="E90" s="201" t="s">
        <v>1147</v>
      </c>
      <c r="F90" s="202" t="s">
        <v>1148</v>
      </c>
      <c r="G90" s="203" t="s">
        <v>386</v>
      </c>
      <c r="H90" s="204">
        <v>1</v>
      </c>
      <c r="I90" s="205"/>
      <c r="J90" s="206">
        <f>ROUND(I90*H90,2)</f>
        <v>0</v>
      </c>
      <c r="K90" s="202" t="s">
        <v>21</v>
      </c>
      <c r="L90" s="60"/>
      <c r="M90" s="207" t="s">
        <v>21</v>
      </c>
      <c r="N90" s="208" t="s">
        <v>43</v>
      </c>
      <c r="O90" s="41"/>
      <c r="P90" s="209">
        <f>O90*H90</f>
        <v>0</v>
      </c>
      <c r="Q90" s="209">
        <v>0</v>
      </c>
      <c r="R90" s="209">
        <f>Q90*H90</f>
        <v>0</v>
      </c>
      <c r="S90" s="209">
        <v>0</v>
      </c>
      <c r="T90" s="210">
        <f>S90*H90</f>
        <v>0</v>
      </c>
      <c r="AR90" s="23" t="s">
        <v>167</v>
      </c>
      <c r="AT90" s="23" t="s">
        <v>162</v>
      </c>
      <c r="AU90" s="23" t="s">
        <v>180</v>
      </c>
      <c r="AY90" s="23" t="s">
        <v>160</v>
      </c>
      <c r="BE90" s="211">
        <f>IF(N90="základní",J90,0)</f>
        <v>0</v>
      </c>
      <c r="BF90" s="211">
        <f>IF(N90="snížená",J90,0)</f>
        <v>0</v>
      </c>
      <c r="BG90" s="211">
        <f>IF(N90="zákl. přenesená",J90,0)</f>
        <v>0</v>
      </c>
      <c r="BH90" s="211">
        <f>IF(N90="sníž. přenesená",J90,0)</f>
        <v>0</v>
      </c>
      <c r="BI90" s="211">
        <f>IF(N90="nulová",J90,0)</f>
        <v>0</v>
      </c>
      <c r="BJ90" s="23" t="s">
        <v>80</v>
      </c>
      <c r="BK90" s="211">
        <f>ROUND(I90*H90,2)</f>
        <v>0</v>
      </c>
      <c r="BL90" s="23" t="s">
        <v>167</v>
      </c>
      <c r="BM90" s="23" t="s">
        <v>1149</v>
      </c>
    </row>
    <row r="91" spans="2:65" s="1" customFormat="1" ht="84">
      <c r="B91" s="40"/>
      <c r="C91" s="62"/>
      <c r="D91" s="212" t="s">
        <v>217</v>
      </c>
      <c r="E91" s="62"/>
      <c r="F91" s="213" t="s">
        <v>1150</v>
      </c>
      <c r="G91" s="62"/>
      <c r="H91" s="62"/>
      <c r="I91" s="171"/>
      <c r="J91" s="62"/>
      <c r="K91" s="62"/>
      <c r="L91" s="60"/>
      <c r="M91" s="214"/>
      <c r="N91" s="41"/>
      <c r="O91" s="41"/>
      <c r="P91" s="41"/>
      <c r="Q91" s="41"/>
      <c r="R91" s="41"/>
      <c r="S91" s="41"/>
      <c r="T91" s="77"/>
      <c r="AT91" s="23" t="s">
        <v>217</v>
      </c>
      <c r="AU91" s="23" t="s">
        <v>180</v>
      </c>
    </row>
    <row r="92" spans="2:65" s="1" customFormat="1" ht="14.4" customHeight="1">
      <c r="B92" s="40"/>
      <c r="C92" s="200" t="s">
        <v>204</v>
      </c>
      <c r="D92" s="200" t="s">
        <v>162</v>
      </c>
      <c r="E92" s="201" t="s">
        <v>1151</v>
      </c>
      <c r="F92" s="202" t="s">
        <v>1152</v>
      </c>
      <c r="G92" s="203" t="s">
        <v>386</v>
      </c>
      <c r="H92" s="204">
        <v>1</v>
      </c>
      <c r="I92" s="205"/>
      <c r="J92" s="206">
        <f>ROUND(I92*H92,2)</f>
        <v>0</v>
      </c>
      <c r="K92" s="202" t="s">
        <v>21</v>
      </c>
      <c r="L92" s="60"/>
      <c r="M92" s="207" t="s">
        <v>21</v>
      </c>
      <c r="N92" s="208" t="s">
        <v>43</v>
      </c>
      <c r="O92" s="41"/>
      <c r="P92" s="209">
        <f>O92*H92</f>
        <v>0</v>
      </c>
      <c r="Q92" s="209">
        <v>0</v>
      </c>
      <c r="R92" s="209">
        <f>Q92*H92</f>
        <v>0</v>
      </c>
      <c r="S92" s="209">
        <v>0</v>
      </c>
      <c r="T92" s="210">
        <f>S92*H92</f>
        <v>0</v>
      </c>
      <c r="AR92" s="23" t="s">
        <v>167</v>
      </c>
      <c r="AT92" s="23" t="s">
        <v>162</v>
      </c>
      <c r="AU92" s="23" t="s">
        <v>180</v>
      </c>
      <c r="AY92" s="23" t="s">
        <v>160</v>
      </c>
      <c r="BE92" s="211">
        <f>IF(N92="základní",J92,0)</f>
        <v>0</v>
      </c>
      <c r="BF92" s="211">
        <f>IF(N92="snížená",J92,0)</f>
        <v>0</v>
      </c>
      <c r="BG92" s="211">
        <f>IF(N92="zákl. přenesená",J92,0)</f>
        <v>0</v>
      </c>
      <c r="BH92" s="211">
        <f>IF(N92="sníž. přenesená",J92,0)</f>
        <v>0</v>
      </c>
      <c r="BI92" s="211">
        <f>IF(N92="nulová",J92,0)</f>
        <v>0</v>
      </c>
      <c r="BJ92" s="23" t="s">
        <v>80</v>
      </c>
      <c r="BK92" s="211">
        <f>ROUND(I92*H92,2)</f>
        <v>0</v>
      </c>
      <c r="BL92" s="23" t="s">
        <v>167</v>
      </c>
      <c r="BM92" s="23" t="s">
        <v>1153</v>
      </c>
    </row>
    <row r="93" spans="2:65" s="1" customFormat="1" ht="60">
      <c r="B93" s="40"/>
      <c r="C93" s="62"/>
      <c r="D93" s="212" t="s">
        <v>217</v>
      </c>
      <c r="E93" s="62"/>
      <c r="F93" s="213" t="s">
        <v>1154</v>
      </c>
      <c r="G93" s="62"/>
      <c r="H93" s="62"/>
      <c r="I93" s="171"/>
      <c r="J93" s="62"/>
      <c r="K93" s="62"/>
      <c r="L93" s="60"/>
      <c r="M93" s="214"/>
      <c r="N93" s="41"/>
      <c r="O93" s="41"/>
      <c r="P93" s="41"/>
      <c r="Q93" s="41"/>
      <c r="R93" s="41"/>
      <c r="S93" s="41"/>
      <c r="T93" s="77"/>
      <c r="AT93" s="23" t="s">
        <v>217</v>
      </c>
      <c r="AU93" s="23" t="s">
        <v>180</v>
      </c>
    </row>
    <row r="94" spans="2:65" s="1" customFormat="1" ht="14.4" customHeight="1">
      <c r="B94" s="40"/>
      <c r="C94" s="200" t="s">
        <v>211</v>
      </c>
      <c r="D94" s="200" t="s">
        <v>162</v>
      </c>
      <c r="E94" s="201" t="s">
        <v>1155</v>
      </c>
      <c r="F94" s="202" t="s">
        <v>1156</v>
      </c>
      <c r="G94" s="203" t="s">
        <v>386</v>
      </c>
      <c r="H94" s="204">
        <v>1</v>
      </c>
      <c r="I94" s="205"/>
      <c r="J94" s="206">
        <f>ROUND(I94*H94,2)</f>
        <v>0</v>
      </c>
      <c r="K94" s="202" t="s">
        <v>21</v>
      </c>
      <c r="L94" s="60"/>
      <c r="M94" s="207" t="s">
        <v>21</v>
      </c>
      <c r="N94" s="208" t="s">
        <v>43</v>
      </c>
      <c r="O94" s="41"/>
      <c r="P94" s="209">
        <f>O94*H94</f>
        <v>0</v>
      </c>
      <c r="Q94" s="209">
        <v>0</v>
      </c>
      <c r="R94" s="209">
        <f>Q94*H94</f>
        <v>0</v>
      </c>
      <c r="S94" s="209">
        <v>0</v>
      </c>
      <c r="T94" s="210">
        <f>S94*H94</f>
        <v>0</v>
      </c>
      <c r="AR94" s="23" t="s">
        <v>167</v>
      </c>
      <c r="AT94" s="23" t="s">
        <v>162</v>
      </c>
      <c r="AU94" s="23" t="s">
        <v>180</v>
      </c>
      <c r="AY94" s="23" t="s">
        <v>160</v>
      </c>
      <c r="BE94" s="211">
        <f>IF(N94="základní",J94,0)</f>
        <v>0</v>
      </c>
      <c r="BF94" s="211">
        <f>IF(N94="snížená",J94,0)</f>
        <v>0</v>
      </c>
      <c r="BG94" s="211">
        <f>IF(N94="zákl. přenesená",J94,0)</f>
        <v>0</v>
      </c>
      <c r="BH94" s="211">
        <f>IF(N94="sníž. přenesená",J94,0)</f>
        <v>0</v>
      </c>
      <c r="BI94" s="211">
        <f>IF(N94="nulová",J94,0)</f>
        <v>0</v>
      </c>
      <c r="BJ94" s="23" t="s">
        <v>80</v>
      </c>
      <c r="BK94" s="211">
        <f>ROUND(I94*H94,2)</f>
        <v>0</v>
      </c>
      <c r="BL94" s="23" t="s">
        <v>167</v>
      </c>
      <c r="BM94" s="23" t="s">
        <v>1157</v>
      </c>
    </row>
    <row r="95" spans="2:65" s="1" customFormat="1" ht="84">
      <c r="B95" s="40"/>
      <c r="C95" s="62"/>
      <c r="D95" s="212" t="s">
        <v>217</v>
      </c>
      <c r="E95" s="62"/>
      <c r="F95" s="213" t="s">
        <v>1158</v>
      </c>
      <c r="G95" s="62"/>
      <c r="H95" s="62"/>
      <c r="I95" s="171"/>
      <c r="J95" s="62"/>
      <c r="K95" s="62"/>
      <c r="L95" s="60"/>
      <c r="M95" s="214"/>
      <c r="N95" s="41"/>
      <c r="O95" s="41"/>
      <c r="P95" s="41"/>
      <c r="Q95" s="41"/>
      <c r="R95" s="41"/>
      <c r="S95" s="41"/>
      <c r="T95" s="77"/>
      <c r="AT95" s="23" t="s">
        <v>217</v>
      </c>
      <c r="AU95" s="23" t="s">
        <v>180</v>
      </c>
    </row>
    <row r="96" spans="2:65" s="1" customFormat="1" ht="14.4" customHeight="1">
      <c r="B96" s="40"/>
      <c r="C96" s="200" t="s">
        <v>215</v>
      </c>
      <c r="D96" s="200" t="s">
        <v>162</v>
      </c>
      <c r="E96" s="201" t="s">
        <v>1159</v>
      </c>
      <c r="F96" s="202" t="s">
        <v>1160</v>
      </c>
      <c r="G96" s="203" t="s">
        <v>386</v>
      </c>
      <c r="H96" s="204">
        <v>1</v>
      </c>
      <c r="I96" s="205"/>
      <c r="J96" s="206">
        <f>ROUND(I96*H96,2)</f>
        <v>0</v>
      </c>
      <c r="K96" s="202" t="s">
        <v>21</v>
      </c>
      <c r="L96" s="60"/>
      <c r="M96" s="207" t="s">
        <v>21</v>
      </c>
      <c r="N96" s="208" t="s">
        <v>43</v>
      </c>
      <c r="O96" s="41"/>
      <c r="P96" s="209">
        <f>O96*H96</f>
        <v>0</v>
      </c>
      <c r="Q96" s="209">
        <v>0</v>
      </c>
      <c r="R96" s="209">
        <f>Q96*H96</f>
        <v>0</v>
      </c>
      <c r="S96" s="209">
        <v>0</v>
      </c>
      <c r="T96" s="210">
        <f>S96*H96</f>
        <v>0</v>
      </c>
      <c r="AR96" s="23" t="s">
        <v>167</v>
      </c>
      <c r="AT96" s="23" t="s">
        <v>162</v>
      </c>
      <c r="AU96" s="23" t="s">
        <v>180</v>
      </c>
      <c r="AY96" s="23" t="s">
        <v>160</v>
      </c>
      <c r="BE96" s="211">
        <f>IF(N96="základní",J96,0)</f>
        <v>0</v>
      </c>
      <c r="BF96" s="211">
        <f>IF(N96="snížená",J96,0)</f>
        <v>0</v>
      </c>
      <c r="BG96" s="211">
        <f>IF(N96="zákl. přenesená",J96,0)</f>
        <v>0</v>
      </c>
      <c r="BH96" s="211">
        <f>IF(N96="sníž. přenesená",J96,0)</f>
        <v>0</v>
      </c>
      <c r="BI96" s="211">
        <f>IF(N96="nulová",J96,0)</f>
        <v>0</v>
      </c>
      <c r="BJ96" s="23" t="s">
        <v>80</v>
      </c>
      <c r="BK96" s="211">
        <f>ROUND(I96*H96,2)</f>
        <v>0</v>
      </c>
      <c r="BL96" s="23" t="s">
        <v>167</v>
      </c>
      <c r="BM96" s="23" t="s">
        <v>1161</v>
      </c>
    </row>
    <row r="97" spans="2:65" s="1" customFormat="1" ht="60">
      <c r="B97" s="40"/>
      <c r="C97" s="62"/>
      <c r="D97" s="212" t="s">
        <v>217</v>
      </c>
      <c r="E97" s="62"/>
      <c r="F97" s="213" t="s">
        <v>1162</v>
      </c>
      <c r="G97" s="62"/>
      <c r="H97" s="62"/>
      <c r="I97" s="171"/>
      <c r="J97" s="62"/>
      <c r="K97" s="62"/>
      <c r="L97" s="60"/>
      <c r="M97" s="214"/>
      <c r="N97" s="41"/>
      <c r="O97" s="41"/>
      <c r="P97" s="41"/>
      <c r="Q97" s="41"/>
      <c r="R97" s="41"/>
      <c r="S97" s="41"/>
      <c r="T97" s="77"/>
      <c r="AT97" s="23" t="s">
        <v>217</v>
      </c>
      <c r="AU97" s="23" t="s">
        <v>180</v>
      </c>
    </row>
    <row r="98" spans="2:65" s="1" customFormat="1" ht="14.4" customHeight="1">
      <c r="B98" s="40"/>
      <c r="C98" s="200" t="s">
        <v>225</v>
      </c>
      <c r="D98" s="200" t="s">
        <v>162</v>
      </c>
      <c r="E98" s="201" t="s">
        <v>1163</v>
      </c>
      <c r="F98" s="202" t="s">
        <v>1164</v>
      </c>
      <c r="G98" s="203" t="s">
        <v>386</v>
      </c>
      <c r="H98" s="204">
        <v>1</v>
      </c>
      <c r="I98" s="205"/>
      <c r="J98" s="206">
        <f>ROUND(I98*H98,2)</f>
        <v>0</v>
      </c>
      <c r="K98" s="202" t="s">
        <v>21</v>
      </c>
      <c r="L98" s="60"/>
      <c r="M98" s="207" t="s">
        <v>21</v>
      </c>
      <c r="N98" s="208" t="s">
        <v>43</v>
      </c>
      <c r="O98" s="41"/>
      <c r="P98" s="209">
        <f>O98*H98</f>
        <v>0</v>
      </c>
      <c r="Q98" s="209">
        <v>0</v>
      </c>
      <c r="R98" s="209">
        <f>Q98*H98</f>
        <v>0</v>
      </c>
      <c r="S98" s="209">
        <v>0</v>
      </c>
      <c r="T98" s="210">
        <f>S98*H98</f>
        <v>0</v>
      </c>
      <c r="AR98" s="23" t="s">
        <v>167</v>
      </c>
      <c r="AT98" s="23" t="s">
        <v>162</v>
      </c>
      <c r="AU98" s="23" t="s">
        <v>180</v>
      </c>
      <c r="AY98" s="23" t="s">
        <v>160</v>
      </c>
      <c r="BE98" s="211">
        <f>IF(N98="základní",J98,0)</f>
        <v>0</v>
      </c>
      <c r="BF98" s="211">
        <f>IF(N98="snížená",J98,0)</f>
        <v>0</v>
      </c>
      <c r="BG98" s="211">
        <f>IF(N98="zákl. přenesená",J98,0)</f>
        <v>0</v>
      </c>
      <c r="BH98" s="211">
        <f>IF(N98="sníž. přenesená",J98,0)</f>
        <v>0</v>
      </c>
      <c r="BI98" s="211">
        <f>IF(N98="nulová",J98,0)</f>
        <v>0</v>
      </c>
      <c r="BJ98" s="23" t="s">
        <v>80</v>
      </c>
      <c r="BK98" s="211">
        <f>ROUND(I98*H98,2)</f>
        <v>0</v>
      </c>
      <c r="BL98" s="23" t="s">
        <v>167</v>
      </c>
      <c r="BM98" s="23" t="s">
        <v>1165</v>
      </c>
    </row>
    <row r="99" spans="2:65" s="1" customFormat="1" ht="60">
      <c r="B99" s="40"/>
      <c r="C99" s="62"/>
      <c r="D99" s="212" t="s">
        <v>217</v>
      </c>
      <c r="E99" s="62"/>
      <c r="F99" s="213" t="s">
        <v>1166</v>
      </c>
      <c r="G99" s="62"/>
      <c r="H99" s="62"/>
      <c r="I99" s="171"/>
      <c r="J99" s="62"/>
      <c r="K99" s="62"/>
      <c r="L99" s="60"/>
      <c r="M99" s="214"/>
      <c r="N99" s="41"/>
      <c r="O99" s="41"/>
      <c r="P99" s="41"/>
      <c r="Q99" s="41"/>
      <c r="R99" s="41"/>
      <c r="S99" s="41"/>
      <c r="T99" s="77"/>
      <c r="AT99" s="23" t="s">
        <v>217</v>
      </c>
      <c r="AU99" s="23" t="s">
        <v>180</v>
      </c>
    </row>
    <row r="100" spans="2:65" s="1" customFormat="1" ht="14.4" customHeight="1">
      <c r="B100" s="40"/>
      <c r="C100" s="200" t="s">
        <v>231</v>
      </c>
      <c r="D100" s="200" t="s">
        <v>162</v>
      </c>
      <c r="E100" s="201" t="s">
        <v>1167</v>
      </c>
      <c r="F100" s="202" t="s">
        <v>1164</v>
      </c>
      <c r="G100" s="203" t="s">
        <v>386</v>
      </c>
      <c r="H100" s="204">
        <v>1</v>
      </c>
      <c r="I100" s="205"/>
      <c r="J100" s="206">
        <f>ROUND(I100*H100,2)</f>
        <v>0</v>
      </c>
      <c r="K100" s="202" t="s">
        <v>21</v>
      </c>
      <c r="L100" s="60"/>
      <c r="M100" s="207" t="s">
        <v>21</v>
      </c>
      <c r="N100" s="208" t="s">
        <v>43</v>
      </c>
      <c r="O100" s="41"/>
      <c r="P100" s="209">
        <f>O100*H100</f>
        <v>0</v>
      </c>
      <c r="Q100" s="209">
        <v>0</v>
      </c>
      <c r="R100" s="209">
        <f>Q100*H100</f>
        <v>0</v>
      </c>
      <c r="S100" s="209">
        <v>0</v>
      </c>
      <c r="T100" s="210">
        <f>S100*H100</f>
        <v>0</v>
      </c>
      <c r="AR100" s="23" t="s">
        <v>167</v>
      </c>
      <c r="AT100" s="23" t="s">
        <v>162</v>
      </c>
      <c r="AU100" s="23" t="s">
        <v>180</v>
      </c>
      <c r="AY100" s="23" t="s">
        <v>160</v>
      </c>
      <c r="BE100" s="211">
        <f>IF(N100="základní",J100,0)</f>
        <v>0</v>
      </c>
      <c r="BF100" s="211">
        <f>IF(N100="snížená",J100,0)</f>
        <v>0</v>
      </c>
      <c r="BG100" s="211">
        <f>IF(N100="zákl. přenesená",J100,0)</f>
        <v>0</v>
      </c>
      <c r="BH100" s="211">
        <f>IF(N100="sníž. přenesená",J100,0)</f>
        <v>0</v>
      </c>
      <c r="BI100" s="211">
        <f>IF(N100="nulová",J100,0)</f>
        <v>0</v>
      </c>
      <c r="BJ100" s="23" t="s">
        <v>80</v>
      </c>
      <c r="BK100" s="211">
        <f>ROUND(I100*H100,2)</f>
        <v>0</v>
      </c>
      <c r="BL100" s="23" t="s">
        <v>167</v>
      </c>
      <c r="BM100" s="23" t="s">
        <v>1168</v>
      </c>
    </row>
    <row r="101" spans="2:65" s="1" customFormat="1" ht="60">
      <c r="B101" s="40"/>
      <c r="C101" s="62"/>
      <c r="D101" s="212" t="s">
        <v>217</v>
      </c>
      <c r="E101" s="62"/>
      <c r="F101" s="213" t="s">
        <v>1169</v>
      </c>
      <c r="G101" s="62"/>
      <c r="H101" s="62"/>
      <c r="I101" s="171"/>
      <c r="J101" s="62"/>
      <c r="K101" s="62"/>
      <c r="L101" s="60"/>
      <c r="M101" s="214"/>
      <c r="N101" s="41"/>
      <c r="O101" s="41"/>
      <c r="P101" s="41"/>
      <c r="Q101" s="41"/>
      <c r="R101" s="41"/>
      <c r="S101" s="41"/>
      <c r="T101" s="77"/>
      <c r="AT101" s="23" t="s">
        <v>217</v>
      </c>
      <c r="AU101" s="23" t="s">
        <v>180</v>
      </c>
    </row>
    <row r="102" spans="2:65" s="1" customFormat="1" ht="14.4" customHeight="1">
      <c r="B102" s="40"/>
      <c r="C102" s="200" t="s">
        <v>237</v>
      </c>
      <c r="D102" s="200" t="s">
        <v>162</v>
      </c>
      <c r="E102" s="201" t="s">
        <v>1170</v>
      </c>
      <c r="F102" s="202" t="s">
        <v>1171</v>
      </c>
      <c r="G102" s="203" t="s">
        <v>386</v>
      </c>
      <c r="H102" s="204">
        <v>1</v>
      </c>
      <c r="I102" s="205"/>
      <c r="J102" s="206">
        <f>ROUND(I102*H102,2)</f>
        <v>0</v>
      </c>
      <c r="K102" s="202" t="s">
        <v>21</v>
      </c>
      <c r="L102" s="60"/>
      <c r="M102" s="207" t="s">
        <v>21</v>
      </c>
      <c r="N102" s="208" t="s">
        <v>43</v>
      </c>
      <c r="O102" s="41"/>
      <c r="P102" s="209">
        <f>O102*H102</f>
        <v>0</v>
      </c>
      <c r="Q102" s="209">
        <v>0</v>
      </c>
      <c r="R102" s="209">
        <f>Q102*H102</f>
        <v>0</v>
      </c>
      <c r="S102" s="209">
        <v>0</v>
      </c>
      <c r="T102" s="210">
        <f>S102*H102</f>
        <v>0</v>
      </c>
      <c r="AR102" s="23" t="s">
        <v>167</v>
      </c>
      <c r="AT102" s="23" t="s">
        <v>162</v>
      </c>
      <c r="AU102" s="23" t="s">
        <v>180</v>
      </c>
      <c r="AY102" s="23" t="s">
        <v>160</v>
      </c>
      <c r="BE102" s="211">
        <f>IF(N102="základní",J102,0)</f>
        <v>0</v>
      </c>
      <c r="BF102" s="211">
        <f>IF(N102="snížená",J102,0)</f>
        <v>0</v>
      </c>
      <c r="BG102" s="211">
        <f>IF(N102="zákl. přenesená",J102,0)</f>
        <v>0</v>
      </c>
      <c r="BH102" s="211">
        <f>IF(N102="sníž. přenesená",J102,0)</f>
        <v>0</v>
      </c>
      <c r="BI102" s="211">
        <f>IF(N102="nulová",J102,0)</f>
        <v>0</v>
      </c>
      <c r="BJ102" s="23" t="s">
        <v>80</v>
      </c>
      <c r="BK102" s="211">
        <f>ROUND(I102*H102,2)</f>
        <v>0</v>
      </c>
      <c r="BL102" s="23" t="s">
        <v>167</v>
      </c>
      <c r="BM102" s="23" t="s">
        <v>1172</v>
      </c>
    </row>
    <row r="103" spans="2:65" s="1" customFormat="1" ht="72">
      <c r="B103" s="40"/>
      <c r="C103" s="62"/>
      <c r="D103" s="212" t="s">
        <v>217</v>
      </c>
      <c r="E103" s="62"/>
      <c r="F103" s="213" t="s">
        <v>1173</v>
      </c>
      <c r="G103" s="62"/>
      <c r="H103" s="62"/>
      <c r="I103" s="171"/>
      <c r="J103" s="62"/>
      <c r="K103" s="62"/>
      <c r="L103" s="60"/>
      <c r="M103" s="214"/>
      <c r="N103" s="41"/>
      <c r="O103" s="41"/>
      <c r="P103" s="41"/>
      <c r="Q103" s="41"/>
      <c r="R103" s="41"/>
      <c r="S103" s="41"/>
      <c r="T103" s="77"/>
      <c r="AT103" s="23" t="s">
        <v>217</v>
      </c>
      <c r="AU103" s="23" t="s">
        <v>180</v>
      </c>
    </row>
    <row r="104" spans="2:65" s="1" customFormat="1" ht="14.4" customHeight="1">
      <c r="B104" s="40"/>
      <c r="C104" s="200" t="s">
        <v>242</v>
      </c>
      <c r="D104" s="200" t="s">
        <v>162</v>
      </c>
      <c r="E104" s="201" t="s">
        <v>1174</v>
      </c>
      <c r="F104" s="202" t="s">
        <v>1175</v>
      </c>
      <c r="G104" s="203" t="s">
        <v>386</v>
      </c>
      <c r="H104" s="204">
        <v>1</v>
      </c>
      <c r="I104" s="205"/>
      <c r="J104" s="206">
        <f>ROUND(I104*H104,2)</f>
        <v>0</v>
      </c>
      <c r="K104" s="202" t="s">
        <v>21</v>
      </c>
      <c r="L104" s="60"/>
      <c r="M104" s="207" t="s">
        <v>21</v>
      </c>
      <c r="N104" s="208" t="s">
        <v>43</v>
      </c>
      <c r="O104" s="41"/>
      <c r="P104" s="209">
        <f>O104*H104</f>
        <v>0</v>
      </c>
      <c r="Q104" s="209">
        <v>0</v>
      </c>
      <c r="R104" s="209">
        <f>Q104*H104</f>
        <v>0</v>
      </c>
      <c r="S104" s="209">
        <v>0</v>
      </c>
      <c r="T104" s="210">
        <f>S104*H104</f>
        <v>0</v>
      </c>
      <c r="AR104" s="23" t="s">
        <v>167</v>
      </c>
      <c r="AT104" s="23" t="s">
        <v>162</v>
      </c>
      <c r="AU104" s="23" t="s">
        <v>180</v>
      </c>
      <c r="AY104" s="23" t="s">
        <v>160</v>
      </c>
      <c r="BE104" s="211">
        <f>IF(N104="základní",J104,0)</f>
        <v>0</v>
      </c>
      <c r="BF104" s="211">
        <f>IF(N104="snížená",J104,0)</f>
        <v>0</v>
      </c>
      <c r="BG104" s="211">
        <f>IF(N104="zákl. přenesená",J104,0)</f>
        <v>0</v>
      </c>
      <c r="BH104" s="211">
        <f>IF(N104="sníž. přenesená",J104,0)</f>
        <v>0</v>
      </c>
      <c r="BI104" s="211">
        <f>IF(N104="nulová",J104,0)</f>
        <v>0</v>
      </c>
      <c r="BJ104" s="23" t="s">
        <v>80</v>
      </c>
      <c r="BK104" s="211">
        <f>ROUND(I104*H104,2)</f>
        <v>0</v>
      </c>
      <c r="BL104" s="23" t="s">
        <v>167</v>
      </c>
      <c r="BM104" s="23" t="s">
        <v>1176</v>
      </c>
    </row>
    <row r="105" spans="2:65" s="1" customFormat="1" ht="36">
      <c r="B105" s="40"/>
      <c r="C105" s="62"/>
      <c r="D105" s="212" t="s">
        <v>217</v>
      </c>
      <c r="E105" s="62"/>
      <c r="F105" s="213" t="s">
        <v>1177</v>
      </c>
      <c r="G105" s="62"/>
      <c r="H105" s="62"/>
      <c r="I105" s="171"/>
      <c r="J105" s="62"/>
      <c r="K105" s="62"/>
      <c r="L105" s="60"/>
      <c r="M105" s="214"/>
      <c r="N105" s="41"/>
      <c r="O105" s="41"/>
      <c r="P105" s="41"/>
      <c r="Q105" s="41"/>
      <c r="R105" s="41"/>
      <c r="S105" s="41"/>
      <c r="T105" s="77"/>
      <c r="AT105" s="23" t="s">
        <v>217</v>
      </c>
      <c r="AU105" s="23" t="s">
        <v>180</v>
      </c>
    </row>
    <row r="106" spans="2:65" s="1" customFormat="1" ht="14.4" customHeight="1">
      <c r="B106" s="40"/>
      <c r="C106" s="200" t="s">
        <v>249</v>
      </c>
      <c r="D106" s="200" t="s">
        <v>162</v>
      </c>
      <c r="E106" s="201" t="s">
        <v>1178</v>
      </c>
      <c r="F106" s="202" t="s">
        <v>1179</v>
      </c>
      <c r="G106" s="203" t="s">
        <v>386</v>
      </c>
      <c r="H106" s="204">
        <v>2</v>
      </c>
      <c r="I106" s="205"/>
      <c r="J106" s="206">
        <f>ROUND(I106*H106,2)</f>
        <v>0</v>
      </c>
      <c r="K106" s="202" t="s">
        <v>21</v>
      </c>
      <c r="L106" s="60"/>
      <c r="M106" s="207" t="s">
        <v>21</v>
      </c>
      <c r="N106" s="208" t="s">
        <v>43</v>
      </c>
      <c r="O106" s="41"/>
      <c r="P106" s="209">
        <f>O106*H106</f>
        <v>0</v>
      </c>
      <c r="Q106" s="209">
        <v>0</v>
      </c>
      <c r="R106" s="209">
        <f>Q106*H106</f>
        <v>0</v>
      </c>
      <c r="S106" s="209">
        <v>0</v>
      </c>
      <c r="T106" s="210">
        <f>S106*H106</f>
        <v>0</v>
      </c>
      <c r="AR106" s="23" t="s">
        <v>167</v>
      </c>
      <c r="AT106" s="23" t="s">
        <v>162</v>
      </c>
      <c r="AU106" s="23" t="s">
        <v>180</v>
      </c>
      <c r="AY106" s="23" t="s">
        <v>160</v>
      </c>
      <c r="BE106" s="211">
        <f>IF(N106="základní",J106,0)</f>
        <v>0</v>
      </c>
      <c r="BF106" s="211">
        <f>IF(N106="snížená",J106,0)</f>
        <v>0</v>
      </c>
      <c r="BG106" s="211">
        <f>IF(N106="zákl. přenesená",J106,0)</f>
        <v>0</v>
      </c>
      <c r="BH106" s="211">
        <f>IF(N106="sníž. přenesená",J106,0)</f>
        <v>0</v>
      </c>
      <c r="BI106" s="211">
        <f>IF(N106="nulová",J106,0)</f>
        <v>0</v>
      </c>
      <c r="BJ106" s="23" t="s">
        <v>80</v>
      </c>
      <c r="BK106" s="211">
        <f>ROUND(I106*H106,2)</f>
        <v>0</v>
      </c>
      <c r="BL106" s="23" t="s">
        <v>167</v>
      </c>
      <c r="BM106" s="23" t="s">
        <v>1180</v>
      </c>
    </row>
    <row r="107" spans="2:65" s="1" customFormat="1" ht="72">
      <c r="B107" s="40"/>
      <c r="C107" s="62"/>
      <c r="D107" s="212" t="s">
        <v>217</v>
      </c>
      <c r="E107" s="62"/>
      <c r="F107" s="213" t="s">
        <v>1181</v>
      </c>
      <c r="G107" s="62"/>
      <c r="H107" s="62"/>
      <c r="I107" s="171"/>
      <c r="J107" s="62"/>
      <c r="K107" s="62"/>
      <c r="L107" s="60"/>
      <c r="M107" s="214"/>
      <c r="N107" s="41"/>
      <c r="O107" s="41"/>
      <c r="P107" s="41"/>
      <c r="Q107" s="41"/>
      <c r="R107" s="41"/>
      <c r="S107" s="41"/>
      <c r="T107" s="77"/>
      <c r="AT107" s="23" t="s">
        <v>217</v>
      </c>
      <c r="AU107" s="23" t="s">
        <v>180</v>
      </c>
    </row>
    <row r="108" spans="2:65" s="1" customFormat="1" ht="14.4" customHeight="1">
      <c r="B108" s="40"/>
      <c r="C108" s="200" t="s">
        <v>256</v>
      </c>
      <c r="D108" s="200" t="s">
        <v>162</v>
      </c>
      <c r="E108" s="201" t="s">
        <v>1182</v>
      </c>
      <c r="F108" s="202" t="s">
        <v>1183</v>
      </c>
      <c r="G108" s="203" t="s">
        <v>386</v>
      </c>
      <c r="H108" s="204">
        <v>1</v>
      </c>
      <c r="I108" s="205"/>
      <c r="J108" s="206">
        <f>ROUND(I108*H108,2)</f>
        <v>0</v>
      </c>
      <c r="K108" s="202" t="s">
        <v>21</v>
      </c>
      <c r="L108" s="60"/>
      <c r="M108" s="207" t="s">
        <v>21</v>
      </c>
      <c r="N108" s="208" t="s">
        <v>43</v>
      </c>
      <c r="O108" s="41"/>
      <c r="P108" s="209">
        <f>O108*H108</f>
        <v>0</v>
      </c>
      <c r="Q108" s="209">
        <v>0</v>
      </c>
      <c r="R108" s="209">
        <f>Q108*H108</f>
        <v>0</v>
      </c>
      <c r="S108" s="209">
        <v>0</v>
      </c>
      <c r="T108" s="210">
        <f>S108*H108</f>
        <v>0</v>
      </c>
      <c r="AR108" s="23" t="s">
        <v>167</v>
      </c>
      <c r="AT108" s="23" t="s">
        <v>162</v>
      </c>
      <c r="AU108" s="23" t="s">
        <v>180</v>
      </c>
      <c r="AY108" s="23" t="s">
        <v>160</v>
      </c>
      <c r="BE108" s="211">
        <f>IF(N108="základní",J108,0)</f>
        <v>0</v>
      </c>
      <c r="BF108" s="211">
        <f>IF(N108="snížená",J108,0)</f>
        <v>0</v>
      </c>
      <c r="BG108" s="211">
        <f>IF(N108="zákl. přenesená",J108,0)</f>
        <v>0</v>
      </c>
      <c r="BH108" s="211">
        <f>IF(N108="sníž. přenesená",J108,0)</f>
        <v>0</v>
      </c>
      <c r="BI108" s="211">
        <f>IF(N108="nulová",J108,0)</f>
        <v>0</v>
      </c>
      <c r="BJ108" s="23" t="s">
        <v>80</v>
      </c>
      <c r="BK108" s="211">
        <f>ROUND(I108*H108,2)</f>
        <v>0</v>
      </c>
      <c r="BL108" s="23" t="s">
        <v>167</v>
      </c>
      <c r="BM108" s="23" t="s">
        <v>1184</v>
      </c>
    </row>
    <row r="109" spans="2:65" s="1" customFormat="1" ht="60">
      <c r="B109" s="40"/>
      <c r="C109" s="62"/>
      <c r="D109" s="212" t="s">
        <v>217</v>
      </c>
      <c r="E109" s="62"/>
      <c r="F109" s="213" t="s">
        <v>1185</v>
      </c>
      <c r="G109" s="62"/>
      <c r="H109" s="62"/>
      <c r="I109" s="171"/>
      <c r="J109" s="62"/>
      <c r="K109" s="62"/>
      <c r="L109" s="60"/>
      <c r="M109" s="214"/>
      <c r="N109" s="41"/>
      <c r="O109" s="41"/>
      <c r="P109" s="41"/>
      <c r="Q109" s="41"/>
      <c r="R109" s="41"/>
      <c r="S109" s="41"/>
      <c r="T109" s="77"/>
      <c r="AT109" s="23" t="s">
        <v>217</v>
      </c>
      <c r="AU109" s="23" t="s">
        <v>180</v>
      </c>
    </row>
    <row r="110" spans="2:65" s="1" customFormat="1" ht="14.4" customHeight="1">
      <c r="B110" s="40"/>
      <c r="C110" s="200" t="s">
        <v>10</v>
      </c>
      <c r="D110" s="200" t="s">
        <v>162</v>
      </c>
      <c r="E110" s="201" t="s">
        <v>1186</v>
      </c>
      <c r="F110" s="202" t="s">
        <v>1187</v>
      </c>
      <c r="G110" s="203" t="s">
        <v>386</v>
      </c>
      <c r="H110" s="204">
        <v>1</v>
      </c>
      <c r="I110" s="205"/>
      <c r="J110" s="206">
        <f>ROUND(I110*H110,2)</f>
        <v>0</v>
      </c>
      <c r="K110" s="202" t="s">
        <v>21</v>
      </c>
      <c r="L110" s="60"/>
      <c r="M110" s="207" t="s">
        <v>21</v>
      </c>
      <c r="N110" s="208" t="s">
        <v>43</v>
      </c>
      <c r="O110" s="41"/>
      <c r="P110" s="209">
        <f>O110*H110</f>
        <v>0</v>
      </c>
      <c r="Q110" s="209">
        <v>0</v>
      </c>
      <c r="R110" s="209">
        <f>Q110*H110</f>
        <v>0</v>
      </c>
      <c r="S110" s="209">
        <v>0</v>
      </c>
      <c r="T110" s="210">
        <f>S110*H110</f>
        <v>0</v>
      </c>
      <c r="AR110" s="23" t="s">
        <v>167</v>
      </c>
      <c r="AT110" s="23" t="s">
        <v>162</v>
      </c>
      <c r="AU110" s="23" t="s">
        <v>180</v>
      </c>
      <c r="AY110" s="23" t="s">
        <v>160</v>
      </c>
      <c r="BE110" s="211">
        <f>IF(N110="základní",J110,0)</f>
        <v>0</v>
      </c>
      <c r="BF110" s="211">
        <f>IF(N110="snížená",J110,0)</f>
        <v>0</v>
      </c>
      <c r="BG110" s="211">
        <f>IF(N110="zákl. přenesená",J110,0)</f>
        <v>0</v>
      </c>
      <c r="BH110" s="211">
        <f>IF(N110="sníž. přenesená",J110,0)</f>
        <v>0</v>
      </c>
      <c r="BI110" s="211">
        <f>IF(N110="nulová",J110,0)</f>
        <v>0</v>
      </c>
      <c r="BJ110" s="23" t="s">
        <v>80</v>
      </c>
      <c r="BK110" s="211">
        <f>ROUND(I110*H110,2)</f>
        <v>0</v>
      </c>
      <c r="BL110" s="23" t="s">
        <v>167</v>
      </c>
      <c r="BM110" s="23" t="s">
        <v>1188</v>
      </c>
    </row>
    <row r="111" spans="2:65" s="1" customFormat="1" ht="72">
      <c r="B111" s="40"/>
      <c r="C111" s="62"/>
      <c r="D111" s="212" t="s">
        <v>217</v>
      </c>
      <c r="E111" s="62"/>
      <c r="F111" s="213" t="s">
        <v>1189</v>
      </c>
      <c r="G111" s="62"/>
      <c r="H111" s="62"/>
      <c r="I111" s="171"/>
      <c r="J111" s="62"/>
      <c r="K111" s="62"/>
      <c r="L111" s="60"/>
      <c r="M111" s="214"/>
      <c r="N111" s="41"/>
      <c r="O111" s="41"/>
      <c r="P111" s="41"/>
      <c r="Q111" s="41"/>
      <c r="R111" s="41"/>
      <c r="S111" s="41"/>
      <c r="T111" s="77"/>
      <c r="AT111" s="23" t="s">
        <v>217</v>
      </c>
      <c r="AU111" s="23" t="s">
        <v>180</v>
      </c>
    </row>
    <row r="112" spans="2:65" s="1" customFormat="1" ht="14.4" customHeight="1">
      <c r="B112" s="40"/>
      <c r="C112" s="200" t="s">
        <v>275</v>
      </c>
      <c r="D112" s="200" t="s">
        <v>162</v>
      </c>
      <c r="E112" s="201" t="s">
        <v>1190</v>
      </c>
      <c r="F112" s="202" t="s">
        <v>1191</v>
      </c>
      <c r="G112" s="203" t="s">
        <v>386</v>
      </c>
      <c r="H112" s="204">
        <v>3</v>
      </c>
      <c r="I112" s="205"/>
      <c r="J112" s="206">
        <f>ROUND(I112*H112,2)</f>
        <v>0</v>
      </c>
      <c r="K112" s="202" t="s">
        <v>21</v>
      </c>
      <c r="L112" s="60"/>
      <c r="M112" s="207" t="s">
        <v>21</v>
      </c>
      <c r="N112" s="208" t="s">
        <v>43</v>
      </c>
      <c r="O112" s="41"/>
      <c r="P112" s="209">
        <f>O112*H112</f>
        <v>0</v>
      </c>
      <c r="Q112" s="209">
        <v>0</v>
      </c>
      <c r="R112" s="209">
        <f>Q112*H112</f>
        <v>0</v>
      </c>
      <c r="S112" s="209">
        <v>0</v>
      </c>
      <c r="T112" s="210">
        <f>S112*H112</f>
        <v>0</v>
      </c>
      <c r="AR112" s="23" t="s">
        <v>167</v>
      </c>
      <c r="AT112" s="23" t="s">
        <v>162</v>
      </c>
      <c r="AU112" s="23" t="s">
        <v>180</v>
      </c>
      <c r="AY112" s="23" t="s">
        <v>160</v>
      </c>
      <c r="BE112" s="211">
        <f>IF(N112="základní",J112,0)</f>
        <v>0</v>
      </c>
      <c r="BF112" s="211">
        <f>IF(N112="snížená",J112,0)</f>
        <v>0</v>
      </c>
      <c r="BG112" s="211">
        <f>IF(N112="zákl. přenesená",J112,0)</f>
        <v>0</v>
      </c>
      <c r="BH112" s="211">
        <f>IF(N112="sníž. přenesená",J112,0)</f>
        <v>0</v>
      </c>
      <c r="BI112" s="211">
        <f>IF(N112="nulová",J112,0)</f>
        <v>0</v>
      </c>
      <c r="BJ112" s="23" t="s">
        <v>80</v>
      </c>
      <c r="BK112" s="211">
        <f>ROUND(I112*H112,2)</f>
        <v>0</v>
      </c>
      <c r="BL112" s="23" t="s">
        <v>167</v>
      </c>
      <c r="BM112" s="23" t="s">
        <v>1192</v>
      </c>
    </row>
    <row r="113" spans="2:47" s="1" customFormat="1" ht="48">
      <c r="B113" s="40"/>
      <c r="C113" s="62"/>
      <c r="D113" s="212" t="s">
        <v>217</v>
      </c>
      <c r="E113" s="62"/>
      <c r="F113" s="213" t="s">
        <v>1193</v>
      </c>
      <c r="G113" s="62"/>
      <c r="H113" s="62"/>
      <c r="I113" s="171"/>
      <c r="J113" s="62"/>
      <c r="K113" s="62"/>
      <c r="L113" s="60"/>
      <c r="M113" s="254"/>
      <c r="N113" s="251"/>
      <c r="O113" s="251"/>
      <c r="P113" s="251"/>
      <c r="Q113" s="251"/>
      <c r="R113" s="251"/>
      <c r="S113" s="251"/>
      <c r="T113" s="255"/>
      <c r="AT113" s="23" t="s">
        <v>217</v>
      </c>
      <c r="AU113" s="23" t="s">
        <v>180</v>
      </c>
    </row>
    <row r="114" spans="2:47" s="1" customFormat="1" ht="6.9" customHeight="1">
      <c r="B114" s="55"/>
      <c r="C114" s="56"/>
      <c r="D114" s="56"/>
      <c r="E114" s="56"/>
      <c r="F114" s="56"/>
      <c r="G114" s="56"/>
      <c r="H114" s="56"/>
      <c r="I114" s="147"/>
      <c r="J114" s="56"/>
      <c r="K114" s="56"/>
      <c r="L114" s="60"/>
    </row>
  </sheetData>
  <sheetProtection algorithmName="SHA-512" hashValue="lu/y4a5++qUQXmBB/utCCkRCWa3ih+b6tvDo5EM77rVCcS+mN+LBwIK6H13BRrEDWN/MVJAmNg0MEXbXWWUm5A==" saltValue="T6Yy7vtnRB0q7o+rMxkoW5HJ4cYQ8zLR45D+GePyBXR2ZwU/Jwu0fuF1edAcBNBX1I7mcPxcnK9OskgZgtXTaQ==" spinCount="100000" sheet="1" objects="1" scenarios="1" formatColumns="0" formatRows="0" autoFilter="0"/>
  <autoFilter ref="C78:K113" xr:uid="{00000000-0009-0000-0000-000003000000}"/>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xr:uid="{00000000-0004-0000-0300-000000000000}"/>
    <hyperlink ref="G1:H1" location="C54" display="2) Rekapitulace" xr:uid="{00000000-0004-0000-0300-000001000000}"/>
    <hyperlink ref="J1" location="C78" display="3) Soupis prací" xr:uid="{00000000-0004-0000-0300-000002000000}"/>
    <hyperlink ref="L1:V1" location="'Rekapitulace stavby'!C2" display="Rekapitulace stavby" xr:uid="{00000000-0004-0000-03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R88"/>
  <sheetViews>
    <sheetView showGridLines="0" workbookViewId="0">
      <pane ySplit="1" topLeftCell="A58" activePane="bottomLeft" state="frozen"/>
      <selection pane="bottomLeft"/>
    </sheetView>
  </sheetViews>
  <sheetFormatPr defaultRowHeight="12"/>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19"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0"/>
      <c r="B1" s="120"/>
      <c r="C1" s="120"/>
      <c r="D1" s="121" t="s">
        <v>1</v>
      </c>
      <c r="E1" s="120"/>
      <c r="F1" s="122" t="s">
        <v>105</v>
      </c>
      <c r="G1" s="382" t="s">
        <v>106</v>
      </c>
      <c r="H1" s="382"/>
      <c r="I1" s="123"/>
      <c r="J1" s="122" t="s">
        <v>107</v>
      </c>
      <c r="K1" s="121" t="s">
        <v>108</v>
      </c>
      <c r="L1" s="122" t="s">
        <v>109</v>
      </c>
      <c r="M1" s="122"/>
      <c r="N1" s="122"/>
      <c r="O1" s="122"/>
      <c r="P1" s="122"/>
      <c r="Q1" s="122"/>
      <c r="R1" s="122"/>
      <c r="S1" s="122"/>
      <c r="T1" s="122"/>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70"/>
      <c r="M2" s="370"/>
      <c r="N2" s="370"/>
      <c r="O2" s="370"/>
      <c r="P2" s="370"/>
      <c r="Q2" s="370"/>
      <c r="R2" s="370"/>
      <c r="S2" s="370"/>
      <c r="T2" s="370"/>
      <c r="U2" s="370"/>
      <c r="V2" s="370"/>
      <c r="AT2" s="23" t="s">
        <v>95</v>
      </c>
    </row>
    <row r="3" spans="1:70" ht="6.9" customHeight="1">
      <c r="B3" s="24"/>
      <c r="C3" s="25"/>
      <c r="D3" s="25"/>
      <c r="E3" s="25"/>
      <c r="F3" s="25"/>
      <c r="G3" s="25"/>
      <c r="H3" s="25"/>
      <c r="I3" s="124"/>
      <c r="J3" s="25"/>
      <c r="K3" s="26"/>
      <c r="AT3" s="23" t="s">
        <v>82</v>
      </c>
    </row>
    <row r="4" spans="1:70" ht="36.9" customHeight="1">
      <c r="B4" s="27"/>
      <c r="C4" s="28"/>
      <c r="D4" s="29" t="s">
        <v>110</v>
      </c>
      <c r="E4" s="28"/>
      <c r="F4" s="28"/>
      <c r="G4" s="28"/>
      <c r="H4" s="28"/>
      <c r="I4" s="125"/>
      <c r="J4" s="28"/>
      <c r="K4" s="30"/>
      <c r="M4" s="31" t="s">
        <v>12</v>
      </c>
      <c r="AT4" s="23" t="s">
        <v>6</v>
      </c>
    </row>
    <row r="5" spans="1:70" ht="6.9" customHeight="1">
      <c r="B5" s="27"/>
      <c r="C5" s="28"/>
      <c r="D5" s="28"/>
      <c r="E5" s="28"/>
      <c r="F5" s="28"/>
      <c r="G5" s="28"/>
      <c r="H5" s="28"/>
      <c r="I5" s="125"/>
      <c r="J5" s="28"/>
      <c r="K5" s="30"/>
    </row>
    <row r="6" spans="1:70" ht="13.2">
      <c r="B6" s="27"/>
      <c r="C6" s="28"/>
      <c r="D6" s="36" t="s">
        <v>18</v>
      </c>
      <c r="E6" s="28"/>
      <c r="F6" s="28"/>
      <c r="G6" s="28"/>
      <c r="H6" s="28"/>
      <c r="I6" s="125"/>
      <c r="J6" s="28"/>
      <c r="K6" s="30"/>
    </row>
    <row r="7" spans="1:70" ht="14.4" customHeight="1">
      <c r="B7" s="27"/>
      <c r="C7" s="28"/>
      <c r="D7" s="28"/>
      <c r="E7" s="383" t="str">
        <f>'Rekapitulace stavby'!K6</f>
        <v>Požární zbrojnice Habartov</v>
      </c>
      <c r="F7" s="384"/>
      <c r="G7" s="384"/>
      <c r="H7" s="384"/>
      <c r="I7" s="125"/>
      <c r="J7" s="28"/>
      <c r="K7" s="30"/>
    </row>
    <row r="8" spans="1:70" ht="13.2">
      <c r="B8" s="27"/>
      <c r="C8" s="28"/>
      <c r="D8" s="36" t="s">
        <v>111</v>
      </c>
      <c r="E8" s="28"/>
      <c r="F8" s="28"/>
      <c r="G8" s="28"/>
      <c r="H8" s="28"/>
      <c r="I8" s="125"/>
      <c r="J8" s="28"/>
      <c r="K8" s="30"/>
    </row>
    <row r="9" spans="1:70" s="1" customFormat="1" ht="14.4" customHeight="1">
      <c r="B9" s="40"/>
      <c r="C9" s="41"/>
      <c r="D9" s="41"/>
      <c r="E9" s="383" t="s">
        <v>1194</v>
      </c>
      <c r="F9" s="386"/>
      <c r="G9" s="386"/>
      <c r="H9" s="386"/>
      <c r="I9" s="126"/>
      <c r="J9" s="41"/>
      <c r="K9" s="44"/>
    </row>
    <row r="10" spans="1:70" s="1" customFormat="1" ht="13.2">
      <c r="B10" s="40"/>
      <c r="C10" s="41"/>
      <c r="D10" s="36" t="s">
        <v>1195</v>
      </c>
      <c r="E10" s="41"/>
      <c r="F10" s="41"/>
      <c r="G10" s="41"/>
      <c r="H10" s="41"/>
      <c r="I10" s="126"/>
      <c r="J10" s="41"/>
      <c r="K10" s="44"/>
    </row>
    <row r="11" spans="1:70" s="1" customFormat="1" ht="36.9" customHeight="1">
      <c r="B11" s="40"/>
      <c r="C11" s="41"/>
      <c r="D11" s="41"/>
      <c r="E11" s="385" t="s">
        <v>1196</v>
      </c>
      <c r="F11" s="386"/>
      <c r="G11" s="386"/>
      <c r="H11" s="386"/>
      <c r="I11" s="126"/>
      <c r="J11" s="41"/>
      <c r="K11" s="44"/>
    </row>
    <row r="12" spans="1:70" s="1" customFormat="1">
      <c r="B12" s="40"/>
      <c r="C12" s="41"/>
      <c r="D12" s="41"/>
      <c r="E12" s="41"/>
      <c r="F12" s="41"/>
      <c r="G12" s="41"/>
      <c r="H12" s="41"/>
      <c r="I12" s="126"/>
      <c r="J12" s="41"/>
      <c r="K12" s="44"/>
    </row>
    <row r="13" spans="1:70" s="1" customFormat="1" ht="14.4" customHeight="1">
      <c r="B13" s="40"/>
      <c r="C13" s="41"/>
      <c r="D13" s="36" t="s">
        <v>20</v>
      </c>
      <c r="E13" s="41"/>
      <c r="F13" s="34" t="s">
        <v>21</v>
      </c>
      <c r="G13" s="41"/>
      <c r="H13" s="41"/>
      <c r="I13" s="127" t="s">
        <v>22</v>
      </c>
      <c r="J13" s="34" t="s">
        <v>21</v>
      </c>
      <c r="K13" s="44"/>
    </row>
    <row r="14" spans="1:70" s="1" customFormat="1" ht="14.4" customHeight="1">
      <c r="B14" s="40"/>
      <c r="C14" s="41"/>
      <c r="D14" s="36" t="s">
        <v>23</v>
      </c>
      <c r="E14" s="41"/>
      <c r="F14" s="34" t="s">
        <v>24</v>
      </c>
      <c r="G14" s="41"/>
      <c r="H14" s="41"/>
      <c r="I14" s="127" t="s">
        <v>25</v>
      </c>
      <c r="J14" s="128" t="str">
        <f>'Rekapitulace stavby'!AN8</f>
        <v>25. 10. 2018</v>
      </c>
      <c r="K14" s="44"/>
    </row>
    <row r="15" spans="1:70" s="1" customFormat="1" ht="10.8" customHeight="1">
      <c r="B15" s="40"/>
      <c r="C15" s="41"/>
      <c r="D15" s="41"/>
      <c r="E15" s="41"/>
      <c r="F15" s="41"/>
      <c r="G15" s="41"/>
      <c r="H15" s="41"/>
      <c r="I15" s="126"/>
      <c r="J15" s="41"/>
      <c r="K15" s="44"/>
    </row>
    <row r="16" spans="1:70" s="1" customFormat="1" ht="14.4" customHeight="1">
      <c r="B16" s="40"/>
      <c r="C16" s="41"/>
      <c r="D16" s="36" t="s">
        <v>27</v>
      </c>
      <c r="E16" s="41"/>
      <c r="F16" s="41"/>
      <c r="G16" s="41"/>
      <c r="H16" s="41"/>
      <c r="I16" s="127" t="s">
        <v>28</v>
      </c>
      <c r="J16" s="34" t="str">
        <f>IF('Rekapitulace stavby'!AN10="","",'Rekapitulace stavby'!AN10)</f>
        <v/>
      </c>
      <c r="K16" s="44"/>
    </row>
    <row r="17" spans="2:11" s="1" customFormat="1" ht="18" customHeight="1">
      <c r="B17" s="40"/>
      <c r="C17" s="41"/>
      <c r="D17" s="41"/>
      <c r="E17" s="34" t="str">
        <f>IF('Rekapitulace stavby'!E11="","",'Rekapitulace stavby'!E11)</f>
        <v xml:space="preserve"> </v>
      </c>
      <c r="F17" s="41"/>
      <c r="G17" s="41"/>
      <c r="H17" s="41"/>
      <c r="I17" s="127" t="s">
        <v>30</v>
      </c>
      <c r="J17" s="34" t="str">
        <f>IF('Rekapitulace stavby'!AN11="","",'Rekapitulace stavby'!AN11)</f>
        <v/>
      </c>
      <c r="K17" s="44"/>
    </row>
    <row r="18" spans="2:11" s="1" customFormat="1" ht="6.9" customHeight="1">
      <c r="B18" s="40"/>
      <c r="C18" s="41"/>
      <c r="D18" s="41"/>
      <c r="E18" s="41"/>
      <c r="F18" s="41"/>
      <c r="G18" s="41"/>
      <c r="H18" s="41"/>
      <c r="I18" s="126"/>
      <c r="J18" s="41"/>
      <c r="K18" s="44"/>
    </row>
    <row r="19" spans="2:11" s="1" customFormat="1" ht="14.4" customHeight="1">
      <c r="B19" s="40"/>
      <c r="C19" s="41"/>
      <c r="D19" s="36" t="s">
        <v>31</v>
      </c>
      <c r="E19" s="41"/>
      <c r="F19" s="41"/>
      <c r="G19" s="41"/>
      <c r="H19" s="41"/>
      <c r="I19" s="127" t="s">
        <v>28</v>
      </c>
      <c r="J19" s="34" t="str">
        <f>IF('Rekapitulace stavby'!AN13="Vyplň údaj","",IF('Rekapitulace stavby'!AN13="","",'Rekapitulace stavby'!AN13))</f>
        <v/>
      </c>
      <c r="K19" s="44"/>
    </row>
    <row r="20" spans="2:11" s="1" customFormat="1" ht="18" customHeight="1">
      <c r="B20" s="40"/>
      <c r="C20" s="41"/>
      <c r="D20" s="41"/>
      <c r="E20" s="34" t="str">
        <f>IF('Rekapitulace stavby'!E14="Vyplň údaj","",IF('Rekapitulace stavby'!E14="","",'Rekapitulace stavby'!E14))</f>
        <v/>
      </c>
      <c r="F20" s="41"/>
      <c r="G20" s="41"/>
      <c r="H20" s="41"/>
      <c r="I20" s="127" t="s">
        <v>30</v>
      </c>
      <c r="J20" s="34" t="str">
        <f>IF('Rekapitulace stavby'!AN14="Vyplň údaj","",IF('Rekapitulace stavby'!AN14="","",'Rekapitulace stavby'!AN14))</f>
        <v/>
      </c>
      <c r="K20" s="44"/>
    </row>
    <row r="21" spans="2:11" s="1" customFormat="1" ht="6.9" customHeight="1">
      <c r="B21" s="40"/>
      <c r="C21" s="41"/>
      <c r="D21" s="41"/>
      <c r="E21" s="41"/>
      <c r="F21" s="41"/>
      <c r="G21" s="41"/>
      <c r="H21" s="41"/>
      <c r="I21" s="126"/>
      <c r="J21" s="41"/>
      <c r="K21" s="44"/>
    </row>
    <row r="22" spans="2:11" s="1" customFormat="1" ht="14.4" customHeight="1">
      <c r="B22" s="40"/>
      <c r="C22" s="41"/>
      <c r="D22" s="36" t="s">
        <v>33</v>
      </c>
      <c r="E22" s="41"/>
      <c r="F22" s="41"/>
      <c r="G22" s="41"/>
      <c r="H22" s="41"/>
      <c r="I22" s="127" t="s">
        <v>28</v>
      </c>
      <c r="J22" s="34" t="s">
        <v>21</v>
      </c>
      <c r="K22" s="44"/>
    </row>
    <row r="23" spans="2:11" s="1" customFormat="1" ht="18" customHeight="1">
      <c r="B23" s="40"/>
      <c r="C23" s="41"/>
      <c r="D23" s="41"/>
      <c r="E23" s="34" t="s">
        <v>34</v>
      </c>
      <c r="F23" s="41"/>
      <c r="G23" s="41"/>
      <c r="H23" s="41"/>
      <c r="I23" s="127" t="s">
        <v>30</v>
      </c>
      <c r="J23" s="34" t="s">
        <v>21</v>
      </c>
      <c r="K23" s="44"/>
    </row>
    <row r="24" spans="2:11" s="1" customFormat="1" ht="6.9" customHeight="1">
      <c r="B24" s="40"/>
      <c r="C24" s="41"/>
      <c r="D24" s="41"/>
      <c r="E24" s="41"/>
      <c r="F24" s="41"/>
      <c r="G24" s="41"/>
      <c r="H24" s="41"/>
      <c r="I24" s="126"/>
      <c r="J24" s="41"/>
      <c r="K24" s="44"/>
    </row>
    <row r="25" spans="2:11" s="1" customFormat="1" ht="14.4" customHeight="1">
      <c r="B25" s="40"/>
      <c r="C25" s="41"/>
      <c r="D25" s="36" t="s">
        <v>36</v>
      </c>
      <c r="E25" s="41"/>
      <c r="F25" s="41"/>
      <c r="G25" s="41"/>
      <c r="H25" s="41"/>
      <c r="I25" s="126"/>
      <c r="J25" s="41"/>
      <c r="K25" s="44"/>
    </row>
    <row r="26" spans="2:11" s="7" customFormat="1" ht="138.6" customHeight="1">
      <c r="B26" s="129"/>
      <c r="C26" s="130"/>
      <c r="D26" s="130"/>
      <c r="E26" s="374" t="s">
        <v>113</v>
      </c>
      <c r="F26" s="374"/>
      <c r="G26" s="374"/>
      <c r="H26" s="374"/>
      <c r="I26" s="131"/>
      <c r="J26" s="130"/>
      <c r="K26" s="132"/>
    </row>
    <row r="27" spans="2:11" s="1" customFormat="1" ht="6.9" customHeight="1">
      <c r="B27" s="40"/>
      <c r="C27" s="41"/>
      <c r="D27" s="41"/>
      <c r="E27" s="41"/>
      <c r="F27" s="41"/>
      <c r="G27" s="41"/>
      <c r="H27" s="41"/>
      <c r="I27" s="126"/>
      <c r="J27" s="41"/>
      <c r="K27" s="44"/>
    </row>
    <row r="28" spans="2:11" s="1" customFormat="1" ht="6.9" customHeight="1">
      <c r="B28" s="40"/>
      <c r="C28" s="41"/>
      <c r="D28" s="84"/>
      <c r="E28" s="84"/>
      <c r="F28" s="84"/>
      <c r="G28" s="84"/>
      <c r="H28" s="84"/>
      <c r="I28" s="133"/>
      <c r="J28" s="84"/>
      <c r="K28" s="134"/>
    </row>
    <row r="29" spans="2:11" s="1" customFormat="1" ht="25.35" customHeight="1">
      <c r="B29" s="40"/>
      <c r="C29" s="41"/>
      <c r="D29" s="135" t="s">
        <v>38</v>
      </c>
      <c r="E29" s="41"/>
      <c r="F29" s="41"/>
      <c r="G29" s="41"/>
      <c r="H29" s="41"/>
      <c r="I29" s="126"/>
      <c r="J29" s="136">
        <f>ROUND(J84,2)</f>
        <v>0</v>
      </c>
      <c r="K29" s="44"/>
    </row>
    <row r="30" spans="2:11" s="1" customFormat="1" ht="6.9" customHeight="1">
      <c r="B30" s="40"/>
      <c r="C30" s="41"/>
      <c r="D30" s="84"/>
      <c r="E30" s="84"/>
      <c r="F30" s="84"/>
      <c r="G30" s="84"/>
      <c r="H30" s="84"/>
      <c r="I30" s="133"/>
      <c r="J30" s="84"/>
      <c r="K30" s="134"/>
    </row>
    <row r="31" spans="2:11" s="1" customFormat="1" ht="14.4" customHeight="1">
      <c r="B31" s="40"/>
      <c r="C31" s="41"/>
      <c r="D31" s="41"/>
      <c r="E31" s="41"/>
      <c r="F31" s="45" t="s">
        <v>40</v>
      </c>
      <c r="G31" s="41"/>
      <c r="H31" s="41"/>
      <c r="I31" s="137" t="s">
        <v>39</v>
      </c>
      <c r="J31" s="45" t="s">
        <v>41</v>
      </c>
      <c r="K31" s="44"/>
    </row>
    <row r="32" spans="2:11" s="1" customFormat="1" ht="14.4" customHeight="1">
      <c r="B32" s="40"/>
      <c r="C32" s="41"/>
      <c r="D32" s="48" t="s">
        <v>42</v>
      </c>
      <c r="E32" s="48" t="s">
        <v>43</v>
      </c>
      <c r="F32" s="138">
        <f>ROUND(SUM(BE84:BE87), 2)</f>
        <v>0</v>
      </c>
      <c r="G32" s="41"/>
      <c r="H32" s="41"/>
      <c r="I32" s="139">
        <v>0.21</v>
      </c>
      <c r="J32" s="138">
        <f>ROUND(ROUND((SUM(BE84:BE87)), 2)*I32, 2)</f>
        <v>0</v>
      </c>
      <c r="K32" s="44"/>
    </row>
    <row r="33" spans="2:11" s="1" customFormat="1" ht="14.4" customHeight="1">
      <c r="B33" s="40"/>
      <c r="C33" s="41"/>
      <c r="D33" s="41"/>
      <c r="E33" s="48" t="s">
        <v>44</v>
      </c>
      <c r="F33" s="138">
        <f>ROUND(SUM(BF84:BF87), 2)</f>
        <v>0</v>
      </c>
      <c r="G33" s="41"/>
      <c r="H33" s="41"/>
      <c r="I33" s="139">
        <v>0.15</v>
      </c>
      <c r="J33" s="138">
        <f>ROUND(ROUND((SUM(BF84:BF87)), 2)*I33, 2)</f>
        <v>0</v>
      </c>
      <c r="K33" s="44"/>
    </row>
    <row r="34" spans="2:11" s="1" customFormat="1" ht="14.4" hidden="1" customHeight="1">
      <c r="B34" s="40"/>
      <c r="C34" s="41"/>
      <c r="D34" s="41"/>
      <c r="E34" s="48" t="s">
        <v>45</v>
      </c>
      <c r="F34" s="138">
        <f>ROUND(SUM(BG84:BG87), 2)</f>
        <v>0</v>
      </c>
      <c r="G34" s="41"/>
      <c r="H34" s="41"/>
      <c r="I34" s="139">
        <v>0.21</v>
      </c>
      <c r="J34" s="138">
        <v>0</v>
      </c>
      <c r="K34" s="44"/>
    </row>
    <row r="35" spans="2:11" s="1" customFormat="1" ht="14.4" hidden="1" customHeight="1">
      <c r="B35" s="40"/>
      <c r="C35" s="41"/>
      <c r="D35" s="41"/>
      <c r="E35" s="48" t="s">
        <v>46</v>
      </c>
      <c r="F35" s="138">
        <f>ROUND(SUM(BH84:BH87), 2)</f>
        <v>0</v>
      </c>
      <c r="G35" s="41"/>
      <c r="H35" s="41"/>
      <c r="I35" s="139">
        <v>0.15</v>
      </c>
      <c r="J35" s="138">
        <v>0</v>
      </c>
      <c r="K35" s="44"/>
    </row>
    <row r="36" spans="2:11" s="1" customFormat="1" ht="14.4" hidden="1" customHeight="1">
      <c r="B36" s="40"/>
      <c r="C36" s="41"/>
      <c r="D36" s="41"/>
      <c r="E36" s="48" t="s">
        <v>47</v>
      </c>
      <c r="F36" s="138">
        <f>ROUND(SUM(BI84:BI87), 2)</f>
        <v>0</v>
      </c>
      <c r="G36" s="41"/>
      <c r="H36" s="41"/>
      <c r="I36" s="139">
        <v>0</v>
      </c>
      <c r="J36" s="138">
        <v>0</v>
      </c>
      <c r="K36" s="44"/>
    </row>
    <row r="37" spans="2:11" s="1" customFormat="1" ht="6.9" customHeight="1">
      <c r="B37" s="40"/>
      <c r="C37" s="41"/>
      <c r="D37" s="41"/>
      <c r="E37" s="41"/>
      <c r="F37" s="41"/>
      <c r="G37" s="41"/>
      <c r="H37" s="41"/>
      <c r="I37" s="126"/>
      <c r="J37" s="41"/>
      <c r="K37" s="44"/>
    </row>
    <row r="38" spans="2:11" s="1" customFormat="1" ht="25.35" customHeight="1">
      <c r="B38" s="40"/>
      <c r="C38" s="140"/>
      <c r="D38" s="141" t="s">
        <v>48</v>
      </c>
      <c r="E38" s="78"/>
      <c r="F38" s="78"/>
      <c r="G38" s="142" t="s">
        <v>49</v>
      </c>
      <c r="H38" s="143" t="s">
        <v>50</v>
      </c>
      <c r="I38" s="144"/>
      <c r="J38" s="145">
        <f>SUM(J29:J36)</f>
        <v>0</v>
      </c>
      <c r="K38" s="146"/>
    </row>
    <row r="39" spans="2:11" s="1" customFormat="1" ht="14.4" customHeight="1">
      <c r="B39" s="55"/>
      <c r="C39" s="56"/>
      <c r="D39" s="56"/>
      <c r="E39" s="56"/>
      <c r="F39" s="56"/>
      <c r="G39" s="56"/>
      <c r="H39" s="56"/>
      <c r="I39" s="147"/>
      <c r="J39" s="56"/>
      <c r="K39" s="57"/>
    </row>
    <row r="43" spans="2:11" s="1" customFormat="1" ht="6.9" customHeight="1">
      <c r="B43" s="148"/>
      <c r="C43" s="149"/>
      <c r="D43" s="149"/>
      <c r="E43" s="149"/>
      <c r="F43" s="149"/>
      <c r="G43" s="149"/>
      <c r="H43" s="149"/>
      <c r="I43" s="150"/>
      <c r="J43" s="149"/>
      <c r="K43" s="151"/>
    </row>
    <row r="44" spans="2:11" s="1" customFormat="1" ht="36.9" customHeight="1">
      <c r="B44" s="40"/>
      <c r="C44" s="29" t="s">
        <v>114</v>
      </c>
      <c r="D44" s="41"/>
      <c r="E44" s="41"/>
      <c r="F44" s="41"/>
      <c r="G44" s="41"/>
      <c r="H44" s="41"/>
      <c r="I44" s="126"/>
      <c r="J44" s="41"/>
      <c r="K44" s="44"/>
    </row>
    <row r="45" spans="2:11" s="1" customFormat="1" ht="6.9" customHeight="1">
      <c r="B45" s="40"/>
      <c r="C45" s="41"/>
      <c r="D45" s="41"/>
      <c r="E45" s="41"/>
      <c r="F45" s="41"/>
      <c r="G45" s="41"/>
      <c r="H45" s="41"/>
      <c r="I45" s="126"/>
      <c r="J45" s="41"/>
      <c r="K45" s="44"/>
    </row>
    <row r="46" spans="2:11" s="1" customFormat="1" ht="14.4" customHeight="1">
      <c r="B46" s="40"/>
      <c r="C46" s="36" t="s">
        <v>18</v>
      </c>
      <c r="D46" s="41"/>
      <c r="E46" s="41"/>
      <c r="F46" s="41"/>
      <c r="G46" s="41"/>
      <c r="H46" s="41"/>
      <c r="I46" s="126"/>
      <c r="J46" s="41"/>
      <c r="K46" s="44"/>
    </row>
    <row r="47" spans="2:11" s="1" customFormat="1" ht="14.4" customHeight="1">
      <c r="B47" s="40"/>
      <c r="C47" s="41"/>
      <c r="D47" s="41"/>
      <c r="E47" s="383" t="str">
        <f>E7</f>
        <v>Požární zbrojnice Habartov</v>
      </c>
      <c r="F47" s="384"/>
      <c r="G47" s="384"/>
      <c r="H47" s="384"/>
      <c r="I47" s="126"/>
      <c r="J47" s="41"/>
      <c r="K47" s="44"/>
    </row>
    <row r="48" spans="2:11" ht="13.2">
      <c r="B48" s="27"/>
      <c r="C48" s="36" t="s">
        <v>111</v>
      </c>
      <c r="D48" s="28"/>
      <c r="E48" s="28"/>
      <c r="F48" s="28"/>
      <c r="G48" s="28"/>
      <c r="H48" s="28"/>
      <c r="I48" s="125"/>
      <c r="J48" s="28"/>
      <c r="K48" s="30"/>
    </row>
    <row r="49" spans="2:47" s="1" customFormat="1" ht="14.4" customHeight="1">
      <c r="B49" s="40"/>
      <c r="C49" s="41"/>
      <c r="D49" s="41"/>
      <c r="E49" s="383" t="s">
        <v>1194</v>
      </c>
      <c r="F49" s="386"/>
      <c r="G49" s="386"/>
      <c r="H49" s="386"/>
      <c r="I49" s="126"/>
      <c r="J49" s="41"/>
      <c r="K49" s="44"/>
    </row>
    <row r="50" spans="2:47" s="1" customFormat="1" ht="14.4" customHeight="1">
      <c r="B50" s="40"/>
      <c r="C50" s="36" t="s">
        <v>1195</v>
      </c>
      <c r="D50" s="41"/>
      <c r="E50" s="41"/>
      <c r="F50" s="41"/>
      <c r="G50" s="41"/>
      <c r="H50" s="41"/>
      <c r="I50" s="126"/>
      <c r="J50" s="41"/>
      <c r="K50" s="44"/>
    </row>
    <row r="51" spans="2:47" s="1" customFormat="1" ht="16.2" customHeight="1">
      <c r="B51" s="40"/>
      <c r="C51" s="41"/>
      <c r="D51" s="41"/>
      <c r="E51" s="385" t="str">
        <f>E11</f>
        <v>D.1.4a - ZTI</v>
      </c>
      <c r="F51" s="386"/>
      <c r="G51" s="386"/>
      <c r="H51" s="386"/>
      <c r="I51" s="126"/>
      <c r="J51" s="41"/>
      <c r="K51" s="44"/>
    </row>
    <row r="52" spans="2:47" s="1" customFormat="1" ht="6.9" customHeight="1">
      <c r="B52" s="40"/>
      <c r="C52" s="41"/>
      <c r="D52" s="41"/>
      <c r="E52" s="41"/>
      <c r="F52" s="41"/>
      <c r="G52" s="41"/>
      <c r="H52" s="41"/>
      <c r="I52" s="126"/>
      <c r="J52" s="41"/>
      <c r="K52" s="44"/>
    </row>
    <row r="53" spans="2:47" s="1" customFormat="1" ht="18" customHeight="1">
      <c r="B53" s="40"/>
      <c r="C53" s="36" t="s">
        <v>23</v>
      </c>
      <c r="D53" s="41"/>
      <c r="E53" s="41"/>
      <c r="F53" s="34" t="str">
        <f>F14</f>
        <v>Nám. Přátelství 112, 357 09 Habartov</v>
      </c>
      <c r="G53" s="41"/>
      <c r="H53" s="41"/>
      <c r="I53" s="127" t="s">
        <v>25</v>
      </c>
      <c r="J53" s="128" t="str">
        <f>IF(J14="","",J14)</f>
        <v>25. 10. 2018</v>
      </c>
      <c r="K53" s="44"/>
    </row>
    <row r="54" spans="2:47" s="1" customFormat="1" ht="6.9" customHeight="1">
      <c r="B54" s="40"/>
      <c r="C54" s="41"/>
      <c r="D54" s="41"/>
      <c r="E54" s="41"/>
      <c r="F54" s="41"/>
      <c r="G54" s="41"/>
      <c r="H54" s="41"/>
      <c r="I54" s="126"/>
      <c r="J54" s="41"/>
      <c r="K54" s="44"/>
    </row>
    <row r="55" spans="2:47" s="1" customFormat="1" ht="13.2">
      <c r="B55" s="40"/>
      <c r="C55" s="36" t="s">
        <v>27</v>
      </c>
      <c r="D55" s="41"/>
      <c r="E55" s="41"/>
      <c r="F55" s="34" t="str">
        <f>E17</f>
        <v xml:space="preserve"> </v>
      </c>
      <c r="G55" s="41"/>
      <c r="H55" s="41"/>
      <c r="I55" s="127" t="s">
        <v>33</v>
      </c>
      <c r="J55" s="374" t="str">
        <f>E23</f>
        <v>Ing. Šárka Dubská, Pod Strání 7, 362 63 Dalovice</v>
      </c>
      <c r="K55" s="44"/>
    </row>
    <row r="56" spans="2:47" s="1" customFormat="1" ht="14.4" customHeight="1">
      <c r="B56" s="40"/>
      <c r="C56" s="36" t="s">
        <v>31</v>
      </c>
      <c r="D56" s="41"/>
      <c r="E56" s="41"/>
      <c r="F56" s="34" t="str">
        <f>IF(E20="","",E20)</f>
        <v/>
      </c>
      <c r="G56" s="41"/>
      <c r="H56" s="41"/>
      <c r="I56" s="126"/>
      <c r="J56" s="378"/>
      <c r="K56" s="44"/>
    </row>
    <row r="57" spans="2:47" s="1" customFormat="1" ht="10.35" customHeight="1">
      <c r="B57" s="40"/>
      <c r="C57" s="41"/>
      <c r="D57" s="41"/>
      <c r="E57" s="41"/>
      <c r="F57" s="41"/>
      <c r="G57" s="41"/>
      <c r="H57" s="41"/>
      <c r="I57" s="126"/>
      <c r="J57" s="41"/>
      <c r="K57" s="44"/>
    </row>
    <row r="58" spans="2:47" s="1" customFormat="1" ht="29.25" customHeight="1">
      <c r="B58" s="40"/>
      <c r="C58" s="152" t="s">
        <v>115</v>
      </c>
      <c r="D58" s="140"/>
      <c r="E58" s="140"/>
      <c r="F58" s="140"/>
      <c r="G58" s="140"/>
      <c r="H58" s="140"/>
      <c r="I58" s="153"/>
      <c r="J58" s="154" t="s">
        <v>116</v>
      </c>
      <c r="K58" s="155"/>
    </row>
    <row r="59" spans="2:47" s="1" customFormat="1" ht="10.35" customHeight="1">
      <c r="B59" s="40"/>
      <c r="C59" s="41"/>
      <c r="D59" s="41"/>
      <c r="E59" s="41"/>
      <c r="F59" s="41"/>
      <c r="G59" s="41"/>
      <c r="H59" s="41"/>
      <c r="I59" s="126"/>
      <c r="J59" s="41"/>
      <c r="K59" s="44"/>
    </row>
    <row r="60" spans="2:47" s="1" customFormat="1" ht="29.25" customHeight="1">
      <c r="B60" s="40"/>
      <c r="C60" s="156" t="s">
        <v>117</v>
      </c>
      <c r="D60" s="41"/>
      <c r="E60" s="41"/>
      <c r="F60" s="41"/>
      <c r="G60" s="41"/>
      <c r="H60" s="41"/>
      <c r="I60" s="126"/>
      <c r="J60" s="136">
        <f>J84</f>
        <v>0</v>
      </c>
      <c r="K60" s="44"/>
      <c r="AU60" s="23" t="s">
        <v>118</v>
      </c>
    </row>
    <row r="61" spans="2:47" s="8" customFormat="1" ht="24.9" customHeight="1">
      <c r="B61" s="157"/>
      <c r="C61" s="158"/>
      <c r="D61" s="159" t="s">
        <v>134</v>
      </c>
      <c r="E61" s="160"/>
      <c r="F61" s="160"/>
      <c r="G61" s="160"/>
      <c r="H61" s="160"/>
      <c r="I61" s="161"/>
      <c r="J61" s="162">
        <f>J85</f>
        <v>0</v>
      </c>
      <c r="K61" s="163"/>
    </row>
    <row r="62" spans="2:47" s="9" customFormat="1" ht="19.95" customHeight="1">
      <c r="B62" s="164"/>
      <c r="C62" s="165"/>
      <c r="D62" s="166" t="s">
        <v>1197</v>
      </c>
      <c r="E62" s="167"/>
      <c r="F62" s="167"/>
      <c r="G62" s="167"/>
      <c r="H62" s="167"/>
      <c r="I62" s="168"/>
      <c r="J62" s="169">
        <f>J86</f>
        <v>0</v>
      </c>
      <c r="K62" s="170"/>
    </row>
    <row r="63" spans="2:47" s="1" customFormat="1" ht="21.75" customHeight="1">
      <c r="B63" s="40"/>
      <c r="C63" s="41"/>
      <c r="D63" s="41"/>
      <c r="E63" s="41"/>
      <c r="F63" s="41"/>
      <c r="G63" s="41"/>
      <c r="H63" s="41"/>
      <c r="I63" s="126"/>
      <c r="J63" s="41"/>
      <c r="K63" s="44"/>
    </row>
    <row r="64" spans="2:47" s="1" customFormat="1" ht="6.9" customHeight="1">
      <c r="B64" s="55"/>
      <c r="C64" s="56"/>
      <c r="D64" s="56"/>
      <c r="E64" s="56"/>
      <c r="F64" s="56"/>
      <c r="G64" s="56"/>
      <c r="H64" s="56"/>
      <c r="I64" s="147"/>
      <c r="J64" s="56"/>
      <c r="K64" s="57"/>
    </row>
    <row r="68" spans="2:12" s="1" customFormat="1" ht="6.9" customHeight="1">
      <c r="B68" s="58"/>
      <c r="C68" s="59"/>
      <c r="D68" s="59"/>
      <c r="E68" s="59"/>
      <c r="F68" s="59"/>
      <c r="G68" s="59"/>
      <c r="H68" s="59"/>
      <c r="I68" s="150"/>
      <c r="J68" s="59"/>
      <c r="K68" s="59"/>
      <c r="L68" s="60"/>
    </row>
    <row r="69" spans="2:12" s="1" customFormat="1" ht="36.9" customHeight="1">
      <c r="B69" s="40"/>
      <c r="C69" s="61" t="s">
        <v>144</v>
      </c>
      <c r="D69" s="62"/>
      <c r="E69" s="62"/>
      <c r="F69" s="62"/>
      <c r="G69" s="62"/>
      <c r="H69" s="62"/>
      <c r="I69" s="171"/>
      <c r="J69" s="62"/>
      <c r="K69" s="62"/>
      <c r="L69" s="60"/>
    </row>
    <row r="70" spans="2:12" s="1" customFormat="1" ht="6.9" customHeight="1">
      <c r="B70" s="40"/>
      <c r="C70" s="62"/>
      <c r="D70" s="62"/>
      <c r="E70" s="62"/>
      <c r="F70" s="62"/>
      <c r="G70" s="62"/>
      <c r="H70" s="62"/>
      <c r="I70" s="171"/>
      <c r="J70" s="62"/>
      <c r="K70" s="62"/>
      <c r="L70" s="60"/>
    </row>
    <row r="71" spans="2:12" s="1" customFormat="1" ht="14.4" customHeight="1">
      <c r="B71" s="40"/>
      <c r="C71" s="64" t="s">
        <v>18</v>
      </c>
      <c r="D71" s="62"/>
      <c r="E71" s="62"/>
      <c r="F71" s="62"/>
      <c r="G71" s="62"/>
      <c r="H71" s="62"/>
      <c r="I71" s="171"/>
      <c r="J71" s="62"/>
      <c r="K71" s="62"/>
      <c r="L71" s="60"/>
    </row>
    <row r="72" spans="2:12" s="1" customFormat="1" ht="14.4" customHeight="1">
      <c r="B72" s="40"/>
      <c r="C72" s="62"/>
      <c r="D72" s="62"/>
      <c r="E72" s="379" t="str">
        <f>E7</f>
        <v>Požární zbrojnice Habartov</v>
      </c>
      <c r="F72" s="380"/>
      <c r="G72" s="380"/>
      <c r="H72" s="380"/>
      <c r="I72" s="171"/>
      <c r="J72" s="62"/>
      <c r="K72" s="62"/>
      <c r="L72" s="60"/>
    </row>
    <row r="73" spans="2:12" ht="13.2">
      <c r="B73" s="27"/>
      <c r="C73" s="64" t="s">
        <v>111</v>
      </c>
      <c r="D73" s="256"/>
      <c r="E73" s="256"/>
      <c r="F73" s="256"/>
      <c r="G73" s="256"/>
      <c r="H73" s="256"/>
      <c r="J73" s="256"/>
      <c r="K73" s="256"/>
      <c r="L73" s="257"/>
    </row>
    <row r="74" spans="2:12" s="1" customFormat="1" ht="14.4" customHeight="1">
      <c r="B74" s="40"/>
      <c r="C74" s="62"/>
      <c r="D74" s="62"/>
      <c r="E74" s="379" t="s">
        <v>1194</v>
      </c>
      <c r="F74" s="381"/>
      <c r="G74" s="381"/>
      <c r="H74" s="381"/>
      <c r="I74" s="171"/>
      <c r="J74" s="62"/>
      <c r="K74" s="62"/>
      <c r="L74" s="60"/>
    </row>
    <row r="75" spans="2:12" s="1" customFormat="1" ht="14.4" customHeight="1">
      <c r="B75" s="40"/>
      <c r="C75" s="64" t="s">
        <v>1195</v>
      </c>
      <c r="D75" s="62"/>
      <c r="E75" s="62"/>
      <c r="F75" s="62"/>
      <c r="G75" s="62"/>
      <c r="H75" s="62"/>
      <c r="I75" s="171"/>
      <c r="J75" s="62"/>
      <c r="K75" s="62"/>
      <c r="L75" s="60"/>
    </row>
    <row r="76" spans="2:12" s="1" customFormat="1" ht="16.2" customHeight="1">
      <c r="B76" s="40"/>
      <c r="C76" s="62"/>
      <c r="D76" s="62"/>
      <c r="E76" s="353" t="str">
        <f>E11</f>
        <v>D.1.4a - ZTI</v>
      </c>
      <c r="F76" s="381"/>
      <c r="G76" s="381"/>
      <c r="H76" s="381"/>
      <c r="I76" s="171"/>
      <c r="J76" s="62"/>
      <c r="K76" s="62"/>
      <c r="L76" s="60"/>
    </row>
    <row r="77" spans="2:12" s="1" customFormat="1" ht="6.9" customHeight="1">
      <c r="B77" s="40"/>
      <c r="C77" s="62"/>
      <c r="D77" s="62"/>
      <c r="E77" s="62"/>
      <c r="F77" s="62"/>
      <c r="G77" s="62"/>
      <c r="H77" s="62"/>
      <c r="I77" s="171"/>
      <c r="J77" s="62"/>
      <c r="K77" s="62"/>
      <c r="L77" s="60"/>
    </row>
    <row r="78" spans="2:12" s="1" customFormat="1" ht="18" customHeight="1">
      <c r="B78" s="40"/>
      <c r="C78" s="64" t="s">
        <v>23</v>
      </c>
      <c r="D78" s="62"/>
      <c r="E78" s="62"/>
      <c r="F78" s="172" t="str">
        <f>F14</f>
        <v>Nám. Přátelství 112, 357 09 Habartov</v>
      </c>
      <c r="G78" s="62"/>
      <c r="H78" s="62"/>
      <c r="I78" s="173" t="s">
        <v>25</v>
      </c>
      <c r="J78" s="72" t="str">
        <f>IF(J14="","",J14)</f>
        <v>25. 10. 2018</v>
      </c>
      <c r="K78" s="62"/>
      <c r="L78" s="60"/>
    </row>
    <row r="79" spans="2:12" s="1" customFormat="1" ht="6.9" customHeight="1">
      <c r="B79" s="40"/>
      <c r="C79" s="62"/>
      <c r="D79" s="62"/>
      <c r="E79" s="62"/>
      <c r="F79" s="62"/>
      <c r="G79" s="62"/>
      <c r="H79" s="62"/>
      <c r="I79" s="171"/>
      <c r="J79" s="62"/>
      <c r="K79" s="62"/>
      <c r="L79" s="60"/>
    </row>
    <row r="80" spans="2:12" s="1" customFormat="1" ht="13.2">
      <c r="B80" s="40"/>
      <c r="C80" s="64" t="s">
        <v>27</v>
      </c>
      <c r="D80" s="62"/>
      <c r="E80" s="62"/>
      <c r="F80" s="172" t="str">
        <f>E17</f>
        <v xml:space="preserve"> </v>
      </c>
      <c r="G80" s="62"/>
      <c r="H80" s="62"/>
      <c r="I80" s="173" t="s">
        <v>33</v>
      </c>
      <c r="J80" s="172" t="str">
        <f>E23</f>
        <v>Ing. Šárka Dubská, Pod Strání 7, 362 63 Dalovice</v>
      </c>
      <c r="K80" s="62"/>
      <c r="L80" s="60"/>
    </row>
    <row r="81" spans="2:65" s="1" customFormat="1" ht="14.4" customHeight="1">
      <c r="B81" s="40"/>
      <c r="C81" s="64" t="s">
        <v>31</v>
      </c>
      <c r="D81" s="62"/>
      <c r="E81" s="62"/>
      <c r="F81" s="172" t="str">
        <f>IF(E20="","",E20)</f>
        <v/>
      </c>
      <c r="G81" s="62"/>
      <c r="H81" s="62"/>
      <c r="I81" s="171"/>
      <c r="J81" s="62"/>
      <c r="K81" s="62"/>
      <c r="L81" s="60"/>
    </row>
    <row r="82" spans="2:65" s="1" customFormat="1" ht="10.35" customHeight="1">
      <c r="B82" s="40"/>
      <c r="C82" s="62"/>
      <c r="D82" s="62"/>
      <c r="E82" s="62"/>
      <c r="F82" s="62"/>
      <c r="G82" s="62"/>
      <c r="H82" s="62"/>
      <c r="I82" s="171"/>
      <c r="J82" s="62"/>
      <c r="K82" s="62"/>
      <c r="L82" s="60"/>
    </row>
    <row r="83" spans="2:65" s="10" customFormat="1" ht="29.25" customHeight="1">
      <c r="B83" s="174"/>
      <c r="C83" s="175" t="s">
        <v>145</v>
      </c>
      <c r="D83" s="176" t="s">
        <v>57</v>
      </c>
      <c r="E83" s="176" t="s">
        <v>53</v>
      </c>
      <c r="F83" s="176" t="s">
        <v>146</v>
      </c>
      <c r="G83" s="176" t="s">
        <v>147</v>
      </c>
      <c r="H83" s="176" t="s">
        <v>148</v>
      </c>
      <c r="I83" s="177" t="s">
        <v>149</v>
      </c>
      <c r="J83" s="176" t="s">
        <v>116</v>
      </c>
      <c r="K83" s="178" t="s">
        <v>150</v>
      </c>
      <c r="L83" s="179"/>
      <c r="M83" s="80" t="s">
        <v>151</v>
      </c>
      <c r="N83" s="81" t="s">
        <v>42</v>
      </c>
      <c r="O83" s="81" t="s">
        <v>152</v>
      </c>
      <c r="P83" s="81" t="s">
        <v>153</v>
      </c>
      <c r="Q83" s="81" t="s">
        <v>154</v>
      </c>
      <c r="R83" s="81" t="s">
        <v>155</v>
      </c>
      <c r="S83" s="81" t="s">
        <v>156</v>
      </c>
      <c r="T83" s="82" t="s">
        <v>157</v>
      </c>
    </row>
    <row r="84" spans="2:65" s="1" customFormat="1" ht="29.25" customHeight="1">
      <c r="B84" s="40"/>
      <c r="C84" s="86" t="s">
        <v>117</v>
      </c>
      <c r="D84" s="62"/>
      <c r="E84" s="62"/>
      <c r="F84" s="62"/>
      <c r="G84" s="62"/>
      <c r="H84" s="62"/>
      <c r="I84" s="171"/>
      <c r="J84" s="180">
        <f>BK84</f>
        <v>0</v>
      </c>
      <c r="K84" s="62"/>
      <c r="L84" s="60"/>
      <c r="M84" s="83"/>
      <c r="N84" s="84"/>
      <c r="O84" s="84"/>
      <c r="P84" s="181">
        <f>P85</f>
        <v>0</v>
      </c>
      <c r="Q84" s="84"/>
      <c r="R84" s="181">
        <f>R85</f>
        <v>0</v>
      </c>
      <c r="S84" s="84"/>
      <c r="T84" s="182">
        <f>T85</f>
        <v>0</v>
      </c>
      <c r="AT84" s="23" t="s">
        <v>71</v>
      </c>
      <c r="AU84" s="23" t="s">
        <v>118</v>
      </c>
      <c r="BK84" s="183">
        <f>BK85</f>
        <v>0</v>
      </c>
    </row>
    <row r="85" spans="2:65" s="11" customFormat="1" ht="37.35" customHeight="1">
      <c r="B85" s="184"/>
      <c r="C85" s="185"/>
      <c r="D85" s="186" t="s">
        <v>71</v>
      </c>
      <c r="E85" s="187" t="s">
        <v>649</v>
      </c>
      <c r="F85" s="187" t="s">
        <v>650</v>
      </c>
      <c r="G85" s="185"/>
      <c r="H85" s="185"/>
      <c r="I85" s="188"/>
      <c r="J85" s="189">
        <f>BK85</f>
        <v>0</v>
      </c>
      <c r="K85" s="185"/>
      <c r="L85" s="190"/>
      <c r="M85" s="191"/>
      <c r="N85" s="192"/>
      <c r="O85" s="192"/>
      <c r="P85" s="193">
        <f>P86</f>
        <v>0</v>
      </c>
      <c r="Q85" s="192"/>
      <c r="R85" s="193">
        <f>R86</f>
        <v>0</v>
      </c>
      <c r="S85" s="192"/>
      <c r="T85" s="194">
        <f>T86</f>
        <v>0</v>
      </c>
      <c r="AR85" s="195" t="s">
        <v>82</v>
      </c>
      <c r="AT85" s="196" t="s">
        <v>71</v>
      </c>
      <c r="AU85" s="196" t="s">
        <v>72</v>
      </c>
      <c r="AY85" s="195" t="s">
        <v>160</v>
      </c>
      <c r="BK85" s="197">
        <f>BK86</f>
        <v>0</v>
      </c>
    </row>
    <row r="86" spans="2:65" s="11" customFormat="1" ht="19.95" customHeight="1">
      <c r="B86" s="184"/>
      <c r="C86" s="185"/>
      <c r="D86" s="186" t="s">
        <v>71</v>
      </c>
      <c r="E86" s="198" t="s">
        <v>1198</v>
      </c>
      <c r="F86" s="198" t="s">
        <v>1199</v>
      </c>
      <c r="G86" s="185"/>
      <c r="H86" s="185"/>
      <c r="I86" s="188"/>
      <c r="J86" s="199">
        <f>BK86</f>
        <v>0</v>
      </c>
      <c r="K86" s="185"/>
      <c r="L86" s="190"/>
      <c r="M86" s="191"/>
      <c r="N86" s="192"/>
      <c r="O86" s="192"/>
      <c r="P86" s="193">
        <f>P87</f>
        <v>0</v>
      </c>
      <c r="Q86" s="192"/>
      <c r="R86" s="193">
        <f>R87</f>
        <v>0</v>
      </c>
      <c r="S86" s="192"/>
      <c r="T86" s="194">
        <f>T87</f>
        <v>0</v>
      </c>
      <c r="AR86" s="195" t="s">
        <v>82</v>
      </c>
      <c r="AT86" s="196" t="s">
        <v>71</v>
      </c>
      <c r="AU86" s="196" t="s">
        <v>80</v>
      </c>
      <c r="AY86" s="195" t="s">
        <v>160</v>
      </c>
      <c r="BK86" s="197">
        <f>BK87</f>
        <v>0</v>
      </c>
    </row>
    <row r="87" spans="2:65" s="1" customFormat="1" ht="14.4" customHeight="1">
      <c r="B87" s="40"/>
      <c r="C87" s="200" t="s">
        <v>80</v>
      </c>
      <c r="D87" s="200" t="s">
        <v>162</v>
      </c>
      <c r="E87" s="201" t="s">
        <v>1200</v>
      </c>
      <c r="F87" s="202" t="s">
        <v>1199</v>
      </c>
      <c r="G87" s="203" t="s">
        <v>509</v>
      </c>
      <c r="H87" s="204">
        <v>1</v>
      </c>
      <c r="I87" s="205"/>
      <c r="J87" s="206">
        <f>ROUND(I87*H87,2)</f>
        <v>0</v>
      </c>
      <c r="K87" s="202" t="s">
        <v>21</v>
      </c>
      <c r="L87" s="60"/>
      <c r="M87" s="207" t="s">
        <v>21</v>
      </c>
      <c r="N87" s="250" t="s">
        <v>43</v>
      </c>
      <c r="O87" s="251"/>
      <c r="P87" s="252">
        <f>O87*H87</f>
        <v>0</v>
      </c>
      <c r="Q87" s="252">
        <v>0</v>
      </c>
      <c r="R87" s="252">
        <f>Q87*H87</f>
        <v>0</v>
      </c>
      <c r="S87" s="252">
        <v>0</v>
      </c>
      <c r="T87" s="253">
        <f>S87*H87</f>
        <v>0</v>
      </c>
      <c r="AR87" s="23" t="s">
        <v>275</v>
      </c>
      <c r="AT87" s="23" t="s">
        <v>162</v>
      </c>
      <c r="AU87" s="23" t="s">
        <v>82</v>
      </c>
      <c r="AY87" s="23" t="s">
        <v>160</v>
      </c>
      <c r="BE87" s="211">
        <f>IF(N87="základní",J87,0)</f>
        <v>0</v>
      </c>
      <c r="BF87" s="211">
        <f>IF(N87="snížená",J87,0)</f>
        <v>0</v>
      </c>
      <c r="BG87" s="211">
        <f>IF(N87="zákl. přenesená",J87,0)</f>
        <v>0</v>
      </c>
      <c r="BH87" s="211">
        <f>IF(N87="sníž. přenesená",J87,0)</f>
        <v>0</v>
      </c>
      <c r="BI87" s="211">
        <f>IF(N87="nulová",J87,0)</f>
        <v>0</v>
      </c>
      <c r="BJ87" s="23" t="s">
        <v>80</v>
      </c>
      <c r="BK87" s="211">
        <f>ROUND(I87*H87,2)</f>
        <v>0</v>
      </c>
      <c r="BL87" s="23" t="s">
        <v>275</v>
      </c>
      <c r="BM87" s="23" t="s">
        <v>1201</v>
      </c>
    </row>
    <row r="88" spans="2:65" s="1" customFormat="1" ht="6.9" customHeight="1">
      <c r="B88" s="55"/>
      <c r="C88" s="56"/>
      <c r="D88" s="56"/>
      <c r="E88" s="56"/>
      <c r="F88" s="56"/>
      <c r="G88" s="56"/>
      <c r="H88" s="56"/>
      <c r="I88" s="147"/>
      <c r="J88" s="56"/>
      <c r="K88" s="56"/>
      <c r="L88" s="60"/>
    </row>
  </sheetData>
  <sheetProtection algorithmName="SHA-512" hashValue="lQk3aHcubP6jgfWlaYmQOSYkJzhA3tAR3+mk9y9NT9KMZdskb4rGdWCI1xK/tp/8Sxe+TgKjBuCLxUrBYgtfew==" saltValue="Kr3S7pa7UVG9urj2XQRZPVi12jDcXhQKsobBjN9qT6U7DTzzLmWhrw3FKfm93r6EKhPtO+R8UAzsj++4peSzcA==" spinCount="100000" sheet="1" objects="1" scenarios="1" formatColumns="0" formatRows="0" autoFilter="0"/>
  <autoFilter ref="C83:K87" xr:uid="{00000000-0009-0000-0000-000004000000}"/>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xr:uid="{00000000-0004-0000-0400-000000000000}"/>
    <hyperlink ref="G1:H1" location="C58" display="2) Rekapitulace" xr:uid="{00000000-0004-0000-0400-000001000000}"/>
    <hyperlink ref="J1" location="C83" display="3) Soupis prací" xr:uid="{00000000-0004-0000-0400-000002000000}"/>
    <hyperlink ref="L1:V1" location="'Rekapitulace stavby'!C2" display="Rekapitulace stavby" xr:uid="{00000000-0004-0000-04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R88"/>
  <sheetViews>
    <sheetView showGridLines="0" workbookViewId="0">
      <pane ySplit="1" topLeftCell="A64" activePane="bottomLeft" state="frozen"/>
      <selection pane="bottomLeft"/>
    </sheetView>
  </sheetViews>
  <sheetFormatPr defaultRowHeight="12"/>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19"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0"/>
      <c r="B1" s="120"/>
      <c r="C1" s="120"/>
      <c r="D1" s="121" t="s">
        <v>1</v>
      </c>
      <c r="E1" s="120"/>
      <c r="F1" s="122" t="s">
        <v>105</v>
      </c>
      <c r="G1" s="382" t="s">
        <v>106</v>
      </c>
      <c r="H1" s="382"/>
      <c r="I1" s="123"/>
      <c r="J1" s="122" t="s">
        <v>107</v>
      </c>
      <c r="K1" s="121" t="s">
        <v>108</v>
      </c>
      <c r="L1" s="122" t="s">
        <v>109</v>
      </c>
      <c r="M1" s="122"/>
      <c r="N1" s="122"/>
      <c r="O1" s="122"/>
      <c r="P1" s="122"/>
      <c r="Q1" s="122"/>
      <c r="R1" s="122"/>
      <c r="S1" s="122"/>
      <c r="T1" s="122"/>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70"/>
      <c r="M2" s="370"/>
      <c r="N2" s="370"/>
      <c r="O2" s="370"/>
      <c r="P2" s="370"/>
      <c r="Q2" s="370"/>
      <c r="R2" s="370"/>
      <c r="S2" s="370"/>
      <c r="T2" s="370"/>
      <c r="U2" s="370"/>
      <c r="V2" s="370"/>
      <c r="AT2" s="23" t="s">
        <v>98</v>
      </c>
    </row>
    <row r="3" spans="1:70" ht="6.9" customHeight="1">
      <c r="B3" s="24"/>
      <c r="C3" s="25"/>
      <c r="D3" s="25"/>
      <c r="E3" s="25"/>
      <c r="F3" s="25"/>
      <c r="G3" s="25"/>
      <c r="H3" s="25"/>
      <c r="I3" s="124"/>
      <c r="J3" s="25"/>
      <c r="K3" s="26"/>
      <c r="AT3" s="23" t="s">
        <v>82</v>
      </c>
    </row>
    <row r="4" spans="1:70" ht="36.9" customHeight="1">
      <c r="B4" s="27"/>
      <c r="C4" s="28"/>
      <c r="D4" s="29" t="s">
        <v>110</v>
      </c>
      <c r="E4" s="28"/>
      <c r="F4" s="28"/>
      <c r="G4" s="28"/>
      <c r="H4" s="28"/>
      <c r="I4" s="125"/>
      <c r="J4" s="28"/>
      <c r="K4" s="30"/>
      <c r="M4" s="31" t="s">
        <v>12</v>
      </c>
      <c r="AT4" s="23" t="s">
        <v>6</v>
      </c>
    </row>
    <row r="5" spans="1:70" ht="6.9" customHeight="1">
      <c r="B5" s="27"/>
      <c r="C5" s="28"/>
      <c r="D5" s="28"/>
      <c r="E5" s="28"/>
      <c r="F5" s="28"/>
      <c r="G5" s="28"/>
      <c r="H5" s="28"/>
      <c r="I5" s="125"/>
      <c r="J5" s="28"/>
      <c r="K5" s="30"/>
    </row>
    <row r="6" spans="1:70" ht="13.2">
      <c r="B6" s="27"/>
      <c r="C6" s="28"/>
      <c r="D6" s="36" t="s">
        <v>18</v>
      </c>
      <c r="E6" s="28"/>
      <c r="F6" s="28"/>
      <c r="G6" s="28"/>
      <c r="H6" s="28"/>
      <c r="I6" s="125"/>
      <c r="J6" s="28"/>
      <c r="K6" s="30"/>
    </row>
    <row r="7" spans="1:70" ht="14.4" customHeight="1">
      <c r="B7" s="27"/>
      <c r="C7" s="28"/>
      <c r="D7" s="28"/>
      <c r="E7" s="383" t="str">
        <f>'Rekapitulace stavby'!K6</f>
        <v>Požární zbrojnice Habartov</v>
      </c>
      <c r="F7" s="384"/>
      <c r="G7" s="384"/>
      <c r="H7" s="384"/>
      <c r="I7" s="125"/>
      <c r="J7" s="28"/>
      <c r="K7" s="30"/>
    </row>
    <row r="8" spans="1:70" ht="13.2">
      <c r="B8" s="27"/>
      <c r="C8" s="28"/>
      <c r="D8" s="36" t="s">
        <v>111</v>
      </c>
      <c r="E8" s="28"/>
      <c r="F8" s="28"/>
      <c r="G8" s="28"/>
      <c r="H8" s="28"/>
      <c r="I8" s="125"/>
      <c r="J8" s="28"/>
      <c r="K8" s="30"/>
    </row>
    <row r="9" spans="1:70" s="1" customFormat="1" ht="14.4" customHeight="1">
      <c r="B9" s="40"/>
      <c r="C9" s="41"/>
      <c r="D9" s="41"/>
      <c r="E9" s="383" t="s">
        <v>1194</v>
      </c>
      <c r="F9" s="386"/>
      <c r="G9" s="386"/>
      <c r="H9" s="386"/>
      <c r="I9" s="126"/>
      <c r="J9" s="41"/>
      <c r="K9" s="44"/>
    </row>
    <row r="10" spans="1:70" s="1" customFormat="1" ht="13.2">
      <c r="B10" s="40"/>
      <c r="C10" s="41"/>
      <c r="D10" s="36" t="s">
        <v>1195</v>
      </c>
      <c r="E10" s="41"/>
      <c r="F10" s="41"/>
      <c r="G10" s="41"/>
      <c r="H10" s="41"/>
      <c r="I10" s="126"/>
      <c r="J10" s="41"/>
      <c r="K10" s="44"/>
    </row>
    <row r="11" spans="1:70" s="1" customFormat="1" ht="36.9" customHeight="1">
      <c r="B11" s="40"/>
      <c r="C11" s="41"/>
      <c r="D11" s="41"/>
      <c r="E11" s="385" t="s">
        <v>1202</v>
      </c>
      <c r="F11" s="386"/>
      <c r="G11" s="386"/>
      <c r="H11" s="386"/>
      <c r="I11" s="126"/>
      <c r="J11" s="41"/>
      <c r="K11" s="44"/>
    </row>
    <row r="12" spans="1:70" s="1" customFormat="1">
      <c r="B12" s="40"/>
      <c r="C12" s="41"/>
      <c r="D12" s="41"/>
      <c r="E12" s="41"/>
      <c r="F12" s="41"/>
      <c r="G12" s="41"/>
      <c r="H12" s="41"/>
      <c r="I12" s="126"/>
      <c r="J12" s="41"/>
      <c r="K12" s="44"/>
    </row>
    <row r="13" spans="1:70" s="1" customFormat="1" ht="14.4" customHeight="1">
      <c r="B13" s="40"/>
      <c r="C13" s="41"/>
      <c r="D13" s="36" t="s">
        <v>20</v>
      </c>
      <c r="E13" s="41"/>
      <c r="F13" s="34" t="s">
        <v>21</v>
      </c>
      <c r="G13" s="41"/>
      <c r="H13" s="41"/>
      <c r="I13" s="127" t="s">
        <v>22</v>
      </c>
      <c r="J13" s="34" t="s">
        <v>21</v>
      </c>
      <c r="K13" s="44"/>
    </row>
    <row r="14" spans="1:70" s="1" customFormat="1" ht="14.4" customHeight="1">
      <c r="B14" s="40"/>
      <c r="C14" s="41"/>
      <c r="D14" s="36" t="s">
        <v>23</v>
      </c>
      <c r="E14" s="41"/>
      <c r="F14" s="34" t="s">
        <v>24</v>
      </c>
      <c r="G14" s="41"/>
      <c r="H14" s="41"/>
      <c r="I14" s="127" t="s">
        <v>25</v>
      </c>
      <c r="J14" s="128" t="str">
        <f>'Rekapitulace stavby'!AN8</f>
        <v>25. 10. 2018</v>
      </c>
      <c r="K14" s="44"/>
    </row>
    <row r="15" spans="1:70" s="1" customFormat="1" ht="10.8" customHeight="1">
      <c r="B15" s="40"/>
      <c r="C15" s="41"/>
      <c r="D15" s="41"/>
      <c r="E15" s="41"/>
      <c r="F15" s="41"/>
      <c r="G15" s="41"/>
      <c r="H15" s="41"/>
      <c r="I15" s="126"/>
      <c r="J15" s="41"/>
      <c r="K15" s="44"/>
    </row>
    <row r="16" spans="1:70" s="1" customFormat="1" ht="14.4" customHeight="1">
      <c r="B16" s="40"/>
      <c r="C16" s="41"/>
      <c r="D16" s="36" t="s">
        <v>27</v>
      </c>
      <c r="E16" s="41"/>
      <c r="F16" s="41"/>
      <c r="G16" s="41"/>
      <c r="H16" s="41"/>
      <c r="I16" s="127" t="s">
        <v>28</v>
      </c>
      <c r="J16" s="34" t="str">
        <f>IF('Rekapitulace stavby'!AN10="","",'Rekapitulace stavby'!AN10)</f>
        <v/>
      </c>
      <c r="K16" s="44"/>
    </row>
    <row r="17" spans="2:11" s="1" customFormat="1" ht="18" customHeight="1">
      <c r="B17" s="40"/>
      <c r="C17" s="41"/>
      <c r="D17" s="41"/>
      <c r="E17" s="34" t="str">
        <f>IF('Rekapitulace stavby'!E11="","",'Rekapitulace stavby'!E11)</f>
        <v xml:space="preserve"> </v>
      </c>
      <c r="F17" s="41"/>
      <c r="G17" s="41"/>
      <c r="H17" s="41"/>
      <c r="I17" s="127" t="s">
        <v>30</v>
      </c>
      <c r="J17" s="34" t="str">
        <f>IF('Rekapitulace stavby'!AN11="","",'Rekapitulace stavby'!AN11)</f>
        <v/>
      </c>
      <c r="K17" s="44"/>
    </row>
    <row r="18" spans="2:11" s="1" customFormat="1" ht="6.9" customHeight="1">
      <c r="B18" s="40"/>
      <c r="C18" s="41"/>
      <c r="D18" s="41"/>
      <c r="E18" s="41"/>
      <c r="F18" s="41"/>
      <c r="G18" s="41"/>
      <c r="H18" s="41"/>
      <c r="I18" s="126"/>
      <c r="J18" s="41"/>
      <c r="K18" s="44"/>
    </row>
    <row r="19" spans="2:11" s="1" customFormat="1" ht="14.4" customHeight="1">
      <c r="B19" s="40"/>
      <c r="C19" s="41"/>
      <c r="D19" s="36" t="s">
        <v>31</v>
      </c>
      <c r="E19" s="41"/>
      <c r="F19" s="41"/>
      <c r="G19" s="41"/>
      <c r="H19" s="41"/>
      <c r="I19" s="127" t="s">
        <v>28</v>
      </c>
      <c r="J19" s="34" t="str">
        <f>IF('Rekapitulace stavby'!AN13="Vyplň údaj","",IF('Rekapitulace stavby'!AN13="","",'Rekapitulace stavby'!AN13))</f>
        <v/>
      </c>
      <c r="K19" s="44"/>
    </row>
    <row r="20" spans="2:11" s="1" customFormat="1" ht="18" customHeight="1">
      <c r="B20" s="40"/>
      <c r="C20" s="41"/>
      <c r="D20" s="41"/>
      <c r="E20" s="34" t="str">
        <f>IF('Rekapitulace stavby'!E14="Vyplň údaj","",IF('Rekapitulace stavby'!E14="","",'Rekapitulace stavby'!E14))</f>
        <v/>
      </c>
      <c r="F20" s="41"/>
      <c r="G20" s="41"/>
      <c r="H20" s="41"/>
      <c r="I20" s="127" t="s">
        <v>30</v>
      </c>
      <c r="J20" s="34" t="str">
        <f>IF('Rekapitulace stavby'!AN14="Vyplň údaj","",IF('Rekapitulace stavby'!AN14="","",'Rekapitulace stavby'!AN14))</f>
        <v/>
      </c>
      <c r="K20" s="44"/>
    </row>
    <row r="21" spans="2:11" s="1" customFormat="1" ht="6.9" customHeight="1">
      <c r="B21" s="40"/>
      <c r="C21" s="41"/>
      <c r="D21" s="41"/>
      <c r="E21" s="41"/>
      <c r="F21" s="41"/>
      <c r="G21" s="41"/>
      <c r="H21" s="41"/>
      <c r="I21" s="126"/>
      <c r="J21" s="41"/>
      <c r="K21" s="44"/>
    </row>
    <row r="22" spans="2:11" s="1" customFormat="1" ht="14.4" customHeight="1">
      <c r="B22" s="40"/>
      <c r="C22" s="41"/>
      <c r="D22" s="36" t="s">
        <v>33</v>
      </c>
      <c r="E22" s="41"/>
      <c r="F22" s="41"/>
      <c r="G22" s="41"/>
      <c r="H22" s="41"/>
      <c r="I22" s="127" t="s">
        <v>28</v>
      </c>
      <c r="J22" s="34" t="s">
        <v>21</v>
      </c>
      <c r="K22" s="44"/>
    </row>
    <row r="23" spans="2:11" s="1" customFormat="1" ht="18" customHeight="1">
      <c r="B23" s="40"/>
      <c r="C23" s="41"/>
      <c r="D23" s="41"/>
      <c r="E23" s="34" t="s">
        <v>34</v>
      </c>
      <c r="F23" s="41"/>
      <c r="G23" s="41"/>
      <c r="H23" s="41"/>
      <c r="I23" s="127" t="s">
        <v>30</v>
      </c>
      <c r="J23" s="34" t="s">
        <v>21</v>
      </c>
      <c r="K23" s="44"/>
    </row>
    <row r="24" spans="2:11" s="1" customFormat="1" ht="6.9" customHeight="1">
      <c r="B24" s="40"/>
      <c r="C24" s="41"/>
      <c r="D24" s="41"/>
      <c r="E24" s="41"/>
      <c r="F24" s="41"/>
      <c r="G24" s="41"/>
      <c r="H24" s="41"/>
      <c r="I24" s="126"/>
      <c r="J24" s="41"/>
      <c r="K24" s="44"/>
    </row>
    <row r="25" spans="2:11" s="1" customFormat="1" ht="14.4" customHeight="1">
      <c r="B25" s="40"/>
      <c r="C25" s="41"/>
      <c r="D25" s="36" t="s">
        <v>36</v>
      </c>
      <c r="E25" s="41"/>
      <c r="F25" s="41"/>
      <c r="G25" s="41"/>
      <c r="H25" s="41"/>
      <c r="I25" s="126"/>
      <c r="J25" s="41"/>
      <c r="K25" s="44"/>
    </row>
    <row r="26" spans="2:11" s="7" customFormat="1" ht="138.6" customHeight="1">
      <c r="B26" s="129"/>
      <c r="C26" s="130"/>
      <c r="D26" s="130"/>
      <c r="E26" s="374" t="s">
        <v>113</v>
      </c>
      <c r="F26" s="374"/>
      <c r="G26" s="374"/>
      <c r="H26" s="374"/>
      <c r="I26" s="131"/>
      <c r="J26" s="130"/>
      <c r="K26" s="132"/>
    </row>
    <row r="27" spans="2:11" s="1" customFormat="1" ht="6.9" customHeight="1">
      <c r="B27" s="40"/>
      <c r="C27" s="41"/>
      <c r="D27" s="41"/>
      <c r="E27" s="41"/>
      <c r="F27" s="41"/>
      <c r="G27" s="41"/>
      <c r="H27" s="41"/>
      <c r="I27" s="126"/>
      <c r="J27" s="41"/>
      <c r="K27" s="44"/>
    </row>
    <row r="28" spans="2:11" s="1" customFormat="1" ht="6.9" customHeight="1">
      <c r="B28" s="40"/>
      <c r="C28" s="41"/>
      <c r="D28" s="84"/>
      <c r="E28" s="84"/>
      <c r="F28" s="84"/>
      <c r="G28" s="84"/>
      <c r="H28" s="84"/>
      <c r="I28" s="133"/>
      <c r="J28" s="84"/>
      <c r="K28" s="134"/>
    </row>
    <row r="29" spans="2:11" s="1" customFormat="1" ht="25.35" customHeight="1">
      <c r="B29" s="40"/>
      <c r="C29" s="41"/>
      <c r="D29" s="135" t="s">
        <v>38</v>
      </c>
      <c r="E29" s="41"/>
      <c r="F29" s="41"/>
      <c r="G29" s="41"/>
      <c r="H29" s="41"/>
      <c r="I29" s="126"/>
      <c r="J29" s="136">
        <f>ROUND(J84,2)</f>
        <v>0</v>
      </c>
      <c r="K29" s="44"/>
    </row>
    <row r="30" spans="2:11" s="1" customFormat="1" ht="6.9" customHeight="1">
      <c r="B30" s="40"/>
      <c r="C30" s="41"/>
      <c r="D30" s="84"/>
      <c r="E30" s="84"/>
      <c r="F30" s="84"/>
      <c r="G30" s="84"/>
      <c r="H30" s="84"/>
      <c r="I30" s="133"/>
      <c r="J30" s="84"/>
      <c r="K30" s="134"/>
    </row>
    <row r="31" spans="2:11" s="1" customFormat="1" ht="14.4" customHeight="1">
      <c r="B31" s="40"/>
      <c r="C31" s="41"/>
      <c r="D31" s="41"/>
      <c r="E31" s="41"/>
      <c r="F31" s="45" t="s">
        <v>40</v>
      </c>
      <c r="G31" s="41"/>
      <c r="H31" s="41"/>
      <c r="I31" s="137" t="s">
        <v>39</v>
      </c>
      <c r="J31" s="45" t="s">
        <v>41</v>
      </c>
      <c r="K31" s="44"/>
    </row>
    <row r="32" spans="2:11" s="1" customFormat="1" ht="14.4" customHeight="1">
      <c r="B32" s="40"/>
      <c r="C32" s="41"/>
      <c r="D32" s="48" t="s">
        <v>42</v>
      </c>
      <c r="E32" s="48" t="s">
        <v>43</v>
      </c>
      <c r="F32" s="138">
        <f>ROUND(SUM(BE84:BE87), 2)</f>
        <v>0</v>
      </c>
      <c r="G32" s="41"/>
      <c r="H32" s="41"/>
      <c r="I32" s="139">
        <v>0.21</v>
      </c>
      <c r="J32" s="138">
        <f>ROUND(ROUND((SUM(BE84:BE87)), 2)*I32, 2)</f>
        <v>0</v>
      </c>
      <c r="K32" s="44"/>
    </row>
    <row r="33" spans="2:11" s="1" customFormat="1" ht="14.4" customHeight="1">
      <c r="B33" s="40"/>
      <c r="C33" s="41"/>
      <c r="D33" s="41"/>
      <c r="E33" s="48" t="s">
        <v>44</v>
      </c>
      <c r="F33" s="138">
        <f>ROUND(SUM(BF84:BF87), 2)</f>
        <v>0</v>
      </c>
      <c r="G33" s="41"/>
      <c r="H33" s="41"/>
      <c r="I33" s="139">
        <v>0.15</v>
      </c>
      <c r="J33" s="138">
        <f>ROUND(ROUND((SUM(BF84:BF87)), 2)*I33, 2)</f>
        <v>0</v>
      </c>
      <c r="K33" s="44"/>
    </row>
    <row r="34" spans="2:11" s="1" customFormat="1" ht="14.4" hidden="1" customHeight="1">
      <c r="B34" s="40"/>
      <c r="C34" s="41"/>
      <c r="D34" s="41"/>
      <c r="E34" s="48" t="s">
        <v>45</v>
      </c>
      <c r="F34" s="138">
        <f>ROUND(SUM(BG84:BG87), 2)</f>
        <v>0</v>
      </c>
      <c r="G34" s="41"/>
      <c r="H34" s="41"/>
      <c r="I34" s="139">
        <v>0.21</v>
      </c>
      <c r="J34" s="138">
        <v>0</v>
      </c>
      <c r="K34" s="44"/>
    </row>
    <row r="35" spans="2:11" s="1" customFormat="1" ht="14.4" hidden="1" customHeight="1">
      <c r="B35" s="40"/>
      <c r="C35" s="41"/>
      <c r="D35" s="41"/>
      <c r="E35" s="48" t="s">
        <v>46</v>
      </c>
      <c r="F35" s="138">
        <f>ROUND(SUM(BH84:BH87), 2)</f>
        <v>0</v>
      </c>
      <c r="G35" s="41"/>
      <c r="H35" s="41"/>
      <c r="I35" s="139">
        <v>0.15</v>
      </c>
      <c r="J35" s="138">
        <v>0</v>
      </c>
      <c r="K35" s="44"/>
    </row>
    <row r="36" spans="2:11" s="1" customFormat="1" ht="14.4" hidden="1" customHeight="1">
      <c r="B36" s="40"/>
      <c r="C36" s="41"/>
      <c r="D36" s="41"/>
      <c r="E36" s="48" t="s">
        <v>47</v>
      </c>
      <c r="F36" s="138">
        <f>ROUND(SUM(BI84:BI87), 2)</f>
        <v>0</v>
      </c>
      <c r="G36" s="41"/>
      <c r="H36" s="41"/>
      <c r="I36" s="139">
        <v>0</v>
      </c>
      <c r="J36" s="138">
        <v>0</v>
      </c>
      <c r="K36" s="44"/>
    </row>
    <row r="37" spans="2:11" s="1" customFormat="1" ht="6.9" customHeight="1">
      <c r="B37" s="40"/>
      <c r="C37" s="41"/>
      <c r="D37" s="41"/>
      <c r="E37" s="41"/>
      <c r="F37" s="41"/>
      <c r="G37" s="41"/>
      <c r="H37" s="41"/>
      <c r="I37" s="126"/>
      <c r="J37" s="41"/>
      <c r="K37" s="44"/>
    </row>
    <row r="38" spans="2:11" s="1" customFormat="1" ht="25.35" customHeight="1">
      <c r="B38" s="40"/>
      <c r="C38" s="140"/>
      <c r="D38" s="141" t="s">
        <v>48</v>
      </c>
      <c r="E38" s="78"/>
      <c r="F38" s="78"/>
      <c r="G38" s="142" t="s">
        <v>49</v>
      </c>
      <c r="H38" s="143" t="s">
        <v>50</v>
      </c>
      <c r="I38" s="144"/>
      <c r="J38" s="145">
        <f>SUM(J29:J36)</f>
        <v>0</v>
      </c>
      <c r="K38" s="146"/>
    </row>
    <row r="39" spans="2:11" s="1" customFormat="1" ht="14.4" customHeight="1">
      <c r="B39" s="55"/>
      <c r="C39" s="56"/>
      <c r="D39" s="56"/>
      <c r="E39" s="56"/>
      <c r="F39" s="56"/>
      <c r="G39" s="56"/>
      <c r="H39" s="56"/>
      <c r="I39" s="147"/>
      <c r="J39" s="56"/>
      <c r="K39" s="57"/>
    </row>
    <row r="43" spans="2:11" s="1" customFormat="1" ht="6.9" customHeight="1">
      <c r="B43" s="148"/>
      <c r="C43" s="149"/>
      <c r="D43" s="149"/>
      <c r="E43" s="149"/>
      <c r="F43" s="149"/>
      <c r="G43" s="149"/>
      <c r="H43" s="149"/>
      <c r="I43" s="150"/>
      <c r="J43" s="149"/>
      <c r="K43" s="151"/>
    </row>
    <row r="44" spans="2:11" s="1" customFormat="1" ht="36.9" customHeight="1">
      <c r="B44" s="40"/>
      <c r="C44" s="29" t="s">
        <v>114</v>
      </c>
      <c r="D44" s="41"/>
      <c r="E44" s="41"/>
      <c r="F44" s="41"/>
      <c r="G44" s="41"/>
      <c r="H44" s="41"/>
      <c r="I44" s="126"/>
      <c r="J44" s="41"/>
      <c r="K44" s="44"/>
    </row>
    <row r="45" spans="2:11" s="1" customFormat="1" ht="6.9" customHeight="1">
      <c r="B45" s="40"/>
      <c r="C45" s="41"/>
      <c r="D45" s="41"/>
      <c r="E45" s="41"/>
      <c r="F45" s="41"/>
      <c r="G45" s="41"/>
      <c r="H45" s="41"/>
      <c r="I45" s="126"/>
      <c r="J45" s="41"/>
      <c r="K45" s="44"/>
    </row>
    <row r="46" spans="2:11" s="1" customFormat="1" ht="14.4" customHeight="1">
      <c r="B46" s="40"/>
      <c r="C46" s="36" t="s">
        <v>18</v>
      </c>
      <c r="D46" s="41"/>
      <c r="E46" s="41"/>
      <c r="F46" s="41"/>
      <c r="G46" s="41"/>
      <c r="H46" s="41"/>
      <c r="I46" s="126"/>
      <c r="J46" s="41"/>
      <c r="K46" s="44"/>
    </row>
    <row r="47" spans="2:11" s="1" customFormat="1" ht="14.4" customHeight="1">
      <c r="B47" s="40"/>
      <c r="C47" s="41"/>
      <c r="D47" s="41"/>
      <c r="E47" s="383" t="str">
        <f>E7</f>
        <v>Požární zbrojnice Habartov</v>
      </c>
      <c r="F47" s="384"/>
      <c r="G47" s="384"/>
      <c r="H47" s="384"/>
      <c r="I47" s="126"/>
      <c r="J47" s="41"/>
      <c r="K47" s="44"/>
    </row>
    <row r="48" spans="2:11" ht="13.2">
      <c r="B48" s="27"/>
      <c r="C48" s="36" t="s">
        <v>111</v>
      </c>
      <c r="D48" s="28"/>
      <c r="E48" s="28"/>
      <c r="F48" s="28"/>
      <c r="G48" s="28"/>
      <c r="H48" s="28"/>
      <c r="I48" s="125"/>
      <c r="J48" s="28"/>
      <c r="K48" s="30"/>
    </row>
    <row r="49" spans="2:47" s="1" customFormat="1" ht="14.4" customHeight="1">
      <c r="B49" s="40"/>
      <c r="C49" s="41"/>
      <c r="D49" s="41"/>
      <c r="E49" s="383" t="s">
        <v>1194</v>
      </c>
      <c r="F49" s="386"/>
      <c r="G49" s="386"/>
      <c r="H49" s="386"/>
      <c r="I49" s="126"/>
      <c r="J49" s="41"/>
      <c r="K49" s="44"/>
    </row>
    <row r="50" spans="2:47" s="1" customFormat="1" ht="14.4" customHeight="1">
      <c r="B50" s="40"/>
      <c r="C50" s="36" t="s">
        <v>1195</v>
      </c>
      <c r="D50" s="41"/>
      <c r="E50" s="41"/>
      <c r="F50" s="41"/>
      <c r="G50" s="41"/>
      <c r="H50" s="41"/>
      <c r="I50" s="126"/>
      <c r="J50" s="41"/>
      <c r="K50" s="44"/>
    </row>
    <row r="51" spans="2:47" s="1" customFormat="1" ht="16.2" customHeight="1">
      <c r="B51" s="40"/>
      <c r="C51" s="41"/>
      <c r="D51" s="41"/>
      <c r="E51" s="385" t="str">
        <f>E11</f>
        <v>D.1.4b - UT</v>
      </c>
      <c r="F51" s="386"/>
      <c r="G51" s="386"/>
      <c r="H51" s="386"/>
      <c r="I51" s="126"/>
      <c r="J51" s="41"/>
      <c r="K51" s="44"/>
    </row>
    <row r="52" spans="2:47" s="1" customFormat="1" ht="6.9" customHeight="1">
      <c r="B52" s="40"/>
      <c r="C52" s="41"/>
      <c r="D52" s="41"/>
      <c r="E52" s="41"/>
      <c r="F52" s="41"/>
      <c r="G52" s="41"/>
      <c r="H52" s="41"/>
      <c r="I52" s="126"/>
      <c r="J52" s="41"/>
      <c r="K52" s="44"/>
    </row>
    <row r="53" spans="2:47" s="1" customFormat="1" ht="18" customHeight="1">
      <c r="B53" s="40"/>
      <c r="C53" s="36" t="s">
        <v>23</v>
      </c>
      <c r="D53" s="41"/>
      <c r="E53" s="41"/>
      <c r="F53" s="34" t="str">
        <f>F14</f>
        <v>Nám. Přátelství 112, 357 09 Habartov</v>
      </c>
      <c r="G53" s="41"/>
      <c r="H53" s="41"/>
      <c r="I53" s="127" t="s">
        <v>25</v>
      </c>
      <c r="J53" s="128" t="str">
        <f>IF(J14="","",J14)</f>
        <v>25. 10. 2018</v>
      </c>
      <c r="K53" s="44"/>
    </row>
    <row r="54" spans="2:47" s="1" customFormat="1" ht="6.9" customHeight="1">
      <c r="B54" s="40"/>
      <c r="C54" s="41"/>
      <c r="D54" s="41"/>
      <c r="E54" s="41"/>
      <c r="F54" s="41"/>
      <c r="G54" s="41"/>
      <c r="H54" s="41"/>
      <c r="I54" s="126"/>
      <c r="J54" s="41"/>
      <c r="K54" s="44"/>
    </row>
    <row r="55" spans="2:47" s="1" customFormat="1" ht="13.2">
      <c r="B55" s="40"/>
      <c r="C55" s="36" t="s">
        <v>27</v>
      </c>
      <c r="D55" s="41"/>
      <c r="E55" s="41"/>
      <c r="F55" s="34" t="str">
        <f>E17</f>
        <v xml:space="preserve"> </v>
      </c>
      <c r="G55" s="41"/>
      <c r="H55" s="41"/>
      <c r="I55" s="127" t="s">
        <v>33</v>
      </c>
      <c r="J55" s="374" t="str">
        <f>E23</f>
        <v>Ing. Šárka Dubská, Pod Strání 7, 362 63 Dalovice</v>
      </c>
      <c r="K55" s="44"/>
    </row>
    <row r="56" spans="2:47" s="1" customFormat="1" ht="14.4" customHeight="1">
      <c r="B56" s="40"/>
      <c r="C56" s="36" t="s">
        <v>31</v>
      </c>
      <c r="D56" s="41"/>
      <c r="E56" s="41"/>
      <c r="F56" s="34" t="str">
        <f>IF(E20="","",E20)</f>
        <v/>
      </c>
      <c r="G56" s="41"/>
      <c r="H56" s="41"/>
      <c r="I56" s="126"/>
      <c r="J56" s="378"/>
      <c r="K56" s="44"/>
    </row>
    <row r="57" spans="2:47" s="1" customFormat="1" ht="10.35" customHeight="1">
      <c r="B57" s="40"/>
      <c r="C57" s="41"/>
      <c r="D57" s="41"/>
      <c r="E57" s="41"/>
      <c r="F57" s="41"/>
      <c r="G57" s="41"/>
      <c r="H57" s="41"/>
      <c r="I57" s="126"/>
      <c r="J57" s="41"/>
      <c r="K57" s="44"/>
    </row>
    <row r="58" spans="2:47" s="1" customFormat="1" ht="29.25" customHeight="1">
      <c r="B58" s="40"/>
      <c r="C58" s="152" t="s">
        <v>115</v>
      </c>
      <c r="D58" s="140"/>
      <c r="E58" s="140"/>
      <c r="F58" s="140"/>
      <c r="G58" s="140"/>
      <c r="H58" s="140"/>
      <c r="I58" s="153"/>
      <c r="J58" s="154" t="s">
        <v>116</v>
      </c>
      <c r="K58" s="155"/>
    </row>
    <row r="59" spans="2:47" s="1" customFormat="1" ht="10.35" customHeight="1">
      <c r="B59" s="40"/>
      <c r="C59" s="41"/>
      <c r="D59" s="41"/>
      <c r="E59" s="41"/>
      <c r="F59" s="41"/>
      <c r="G59" s="41"/>
      <c r="H59" s="41"/>
      <c r="I59" s="126"/>
      <c r="J59" s="41"/>
      <c r="K59" s="44"/>
    </row>
    <row r="60" spans="2:47" s="1" customFormat="1" ht="29.25" customHeight="1">
      <c r="B60" s="40"/>
      <c r="C60" s="156" t="s">
        <v>117</v>
      </c>
      <c r="D60" s="41"/>
      <c r="E60" s="41"/>
      <c r="F60" s="41"/>
      <c r="G60" s="41"/>
      <c r="H60" s="41"/>
      <c r="I60" s="126"/>
      <c r="J60" s="136">
        <f>J84</f>
        <v>0</v>
      </c>
      <c r="K60" s="44"/>
      <c r="AU60" s="23" t="s">
        <v>118</v>
      </c>
    </row>
    <row r="61" spans="2:47" s="8" customFormat="1" ht="24.9" customHeight="1">
      <c r="B61" s="157"/>
      <c r="C61" s="158"/>
      <c r="D61" s="159" t="s">
        <v>134</v>
      </c>
      <c r="E61" s="160"/>
      <c r="F61" s="160"/>
      <c r="G61" s="160"/>
      <c r="H61" s="160"/>
      <c r="I61" s="161"/>
      <c r="J61" s="162">
        <f>J85</f>
        <v>0</v>
      </c>
      <c r="K61" s="163"/>
    </row>
    <row r="62" spans="2:47" s="9" customFormat="1" ht="19.95" customHeight="1">
      <c r="B62" s="164"/>
      <c r="C62" s="165"/>
      <c r="D62" s="166" t="s">
        <v>1203</v>
      </c>
      <c r="E62" s="167"/>
      <c r="F62" s="167"/>
      <c r="G62" s="167"/>
      <c r="H62" s="167"/>
      <c r="I62" s="168"/>
      <c r="J62" s="169">
        <f>J86</f>
        <v>0</v>
      </c>
      <c r="K62" s="170"/>
    </row>
    <row r="63" spans="2:47" s="1" customFormat="1" ht="21.75" customHeight="1">
      <c r="B63" s="40"/>
      <c r="C63" s="41"/>
      <c r="D63" s="41"/>
      <c r="E63" s="41"/>
      <c r="F63" s="41"/>
      <c r="G63" s="41"/>
      <c r="H63" s="41"/>
      <c r="I63" s="126"/>
      <c r="J63" s="41"/>
      <c r="K63" s="44"/>
    </row>
    <row r="64" spans="2:47" s="1" customFormat="1" ht="6.9" customHeight="1">
      <c r="B64" s="55"/>
      <c r="C64" s="56"/>
      <c r="D64" s="56"/>
      <c r="E64" s="56"/>
      <c r="F64" s="56"/>
      <c r="G64" s="56"/>
      <c r="H64" s="56"/>
      <c r="I64" s="147"/>
      <c r="J64" s="56"/>
      <c r="K64" s="57"/>
    </row>
    <row r="68" spans="2:12" s="1" customFormat="1" ht="6.9" customHeight="1">
      <c r="B68" s="58"/>
      <c r="C68" s="59"/>
      <c r="D68" s="59"/>
      <c r="E68" s="59"/>
      <c r="F68" s="59"/>
      <c r="G68" s="59"/>
      <c r="H68" s="59"/>
      <c r="I68" s="150"/>
      <c r="J68" s="59"/>
      <c r="K68" s="59"/>
      <c r="L68" s="60"/>
    </row>
    <row r="69" spans="2:12" s="1" customFormat="1" ht="36.9" customHeight="1">
      <c r="B69" s="40"/>
      <c r="C69" s="61" t="s">
        <v>144</v>
      </c>
      <c r="D69" s="62"/>
      <c r="E69" s="62"/>
      <c r="F69" s="62"/>
      <c r="G69" s="62"/>
      <c r="H69" s="62"/>
      <c r="I69" s="171"/>
      <c r="J69" s="62"/>
      <c r="K69" s="62"/>
      <c r="L69" s="60"/>
    </row>
    <row r="70" spans="2:12" s="1" customFormat="1" ht="6.9" customHeight="1">
      <c r="B70" s="40"/>
      <c r="C70" s="62"/>
      <c r="D70" s="62"/>
      <c r="E70" s="62"/>
      <c r="F70" s="62"/>
      <c r="G70" s="62"/>
      <c r="H70" s="62"/>
      <c r="I70" s="171"/>
      <c r="J70" s="62"/>
      <c r="K70" s="62"/>
      <c r="L70" s="60"/>
    </row>
    <row r="71" spans="2:12" s="1" customFormat="1" ht="14.4" customHeight="1">
      <c r="B71" s="40"/>
      <c r="C71" s="64" t="s">
        <v>18</v>
      </c>
      <c r="D71" s="62"/>
      <c r="E71" s="62"/>
      <c r="F71" s="62"/>
      <c r="G71" s="62"/>
      <c r="H71" s="62"/>
      <c r="I71" s="171"/>
      <c r="J71" s="62"/>
      <c r="K71" s="62"/>
      <c r="L71" s="60"/>
    </row>
    <row r="72" spans="2:12" s="1" customFormat="1" ht="14.4" customHeight="1">
      <c r="B72" s="40"/>
      <c r="C72" s="62"/>
      <c r="D72" s="62"/>
      <c r="E72" s="379" t="str">
        <f>E7</f>
        <v>Požární zbrojnice Habartov</v>
      </c>
      <c r="F72" s="380"/>
      <c r="G72" s="380"/>
      <c r="H72" s="380"/>
      <c r="I72" s="171"/>
      <c r="J72" s="62"/>
      <c r="K72" s="62"/>
      <c r="L72" s="60"/>
    </row>
    <row r="73" spans="2:12" ht="13.2">
      <c r="B73" s="27"/>
      <c r="C73" s="64" t="s">
        <v>111</v>
      </c>
      <c r="D73" s="256"/>
      <c r="E73" s="256"/>
      <c r="F73" s="256"/>
      <c r="G73" s="256"/>
      <c r="H73" s="256"/>
      <c r="J73" s="256"/>
      <c r="K73" s="256"/>
      <c r="L73" s="257"/>
    </row>
    <row r="74" spans="2:12" s="1" customFormat="1" ht="14.4" customHeight="1">
      <c r="B74" s="40"/>
      <c r="C74" s="62"/>
      <c r="D74" s="62"/>
      <c r="E74" s="379" t="s">
        <v>1194</v>
      </c>
      <c r="F74" s="381"/>
      <c r="G74" s="381"/>
      <c r="H74" s="381"/>
      <c r="I74" s="171"/>
      <c r="J74" s="62"/>
      <c r="K74" s="62"/>
      <c r="L74" s="60"/>
    </row>
    <row r="75" spans="2:12" s="1" customFormat="1" ht="14.4" customHeight="1">
      <c r="B75" s="40"/>
      <c r="C75" s="64" t="s">
        <v>1195</v>
      </c>
      <c r="D75" s="62"/>
      <c r="E75" s="62"/>
      <c r="F75" s="62"/>
      <c r="G75" s="62"/>
      <c r="H75" s="62"/>
      <c r="I75" s="171"/>
      <c r="J75" s="62"/>
      <c r="K75" s="62"/>
      <c r="L75" s="60"/>
    </row>
    <row r="76" spans="2:12" s="1" customFormat="1" ht="16.2" customHeight="1">
      <c r="B76" s="40"/>
      <c r="C76" s="62"/>
      <c r="D76" s="62"/>
      <c r="E76" s="353" t="str">
        <f>E11</f>
        <v>D.1.4b - UT</v>
      </c>
      <c r="F76" s="381"/>
      <c r="G76" s="381"/>
      <c r="H76" s="381"/>
      <c r="I76" s="171"/>
      <c r="J76" s="62"/>
      <c r="K76" s="62"/>
      <c r="L76" s="60"/>
    </row>
    <row r="77" spans="2:12" s="1" customFormat="1" ht="6.9" customHeight="1">
      <c r="B77" s="40"/>
      <c r="C77" s="62"/>
      <c r="D77" s="62"/>
      <c r="E77" s="62"/>
      <c r="F77" s="62"/>
      <c r="G77" s="62"/>
      <c r="H77" s="62"/>
      <c r="I77" s="171"/>
      <c r="J77" s="62"/>
      <c r="K77" s="62"/>
      <c r="L77" s="60"/>
    </row>
    <row r="78" spans="2:12" s="1" customFormat="1" ht="18" customHeight="1">
      <c r="B78" s="40"/>
      <c r="C78" s="64" t="s">
        <v>23</v>
      </c>
      <c r="D78" s="62"/>
      <c r="E78" s="62"/>
      <c r="F78" s="172" t="str">
        <f>F14</f>
        <v>Nám. Přátelství 112, 357 09 Habartov</v>
      </c>
      <c r="G78" s="62"/>
      <c r="H78" s="62"/>
      <c r="I78" s="173" t="s">
        <v>25</v>
      </c>
      <c r="J78" s="72" t="str">
        <f>IF(J14="","",J14)</f>
        <v>25. 10. 2018</v>
      </c>
      <c r="K78" s="62"/>
      <c r="L78" s="60"/>
    </row>
    <row r="79" spans="2:12" s="1" customFormat="1" ht="6.9" customHeight="1">
      <c r="B79" s="40"/>
      <c r="C79" s="62"/>
      <c r="D79" s="62"/>
      <c r="E79" s="62"/>
      <c r="F79" s="62"/>
      <c r="G79" s="62"/>
      <c r="H79" s="62"/>
      <c r="I79" s="171"/>
      <c r="J79" s="62"/>
      <c r="K79" s="62"/>
      <c r="L79" s="60"/>
    </row>
    <row r="80" spans="2:12" s="1" customFormat="1" ht="13.2">
      <c r="B80" s="40"/>
      <c r="C80" s="64" t="s">
        <v>27</v>
      </c>
      <c r="D80" s="62"/>
      <c r="E80" s="62"/>
      <c r="F80" s="172" t="str">
        <f>E17</f>
        <v xml:space="preserve"> </v>
      </c>
      <c r="G80" s="62"/>
      <c r="H80" s="62"/>
      <c r="I80" s="173" t="s">
        <v>33</v>
      </c>
      <c r="J80" s="172" t="str">
        <f>E23</f>
        <v>Ing. Šárka Dubská, Pod Strání 7, 362 63 Dalovice</v>
      </c>
      <c r="K80" s="62"/>
      <c r="L80" s="60"/>
    </row>
    <row r="81" spans="2:65" s="1" customFormat="1" ht="14.4" customHeight="1">
      <c r="B81" s="40"/>
      <c r="C81" s="64" t="s">
        <v>31</v>
      </c>
      <c r="D81" s="62"/>
      <c r="E81" s="62"/>
      <c r="F81" s="172" t="str">
        <f>IF(E20="","",E20)</f>
        <v/>
      </c>
      <c r="G81" s="62"/>
      <c r="H81" s="62"/>
      <c r="I81" s="171"/>
      <c r="J81" s="62"/>
      <c r="K81" s="62"/>
      <c r="L81" s="60"/>
    </row>
    <row r="82" spans="2:65" s="1" customFormat="1" ht="10.35" customHeight="1">
      <c r="B82" s="40"/>
      <c r="C82" s="62"/>
      <c r="D82" s="62"/>
      <c r="E82" s="62"/>
      <c r="F82" s="62"/>
      <c r="G82" s="62"/>
      <c r="H82" s="62"/>
      <c r="I82" s="171"/>
      <c r="J82" s="62"/>
      <c r="K82" s="62"/>
      <c r="L82" s="60"/>
    </row>
    <row r="83" spans="2:65" s="10" customFormat="1" ht="29.25" customHeight="1">
      <c r="B83" s="174"/>
      <c r="C83" s="175" t="s">
        <v>145</v>
      </c>
      <c r="D83" s="176" t="s">
        <v>57</v>
      </c>
      <c r="E83" s="176" t="s">
        <v>53</v>
      </c>
      <c r="F83" s="176" t="s">
        <v>146</v>
      </c>
      <c r="G83" s="176" t="s">
        <v>147</v>
      </c>
      <c r="H83" s="176" t="s">
        <v>148</v>
      </c>
      <c r="I83" s="177" t="s">
        <v>149</v>
      </c>
      <c r="J83" s="176" t="s">
        <v>116</v>
      </c>
      <c r="K83" s="178" t="s">
        <v>150</v>
      </c>
      <c r="L83" s="179"/>
      <c r="M83" s="80" t="s">
        <v>151</v>
      </c>
      <c r="N83" s="81" t="s">
        <v>42</v>
      </c>
      <c r="O83" s="81" t="s">
        <v>152</v>
      </c>
      <c r="P83" s="81" t="s">
        <v>153</v>
      </c>
      <c r="Q83" s="81" t="s">
        <v>154</v>
      </c>
      <c r="R83" s="81" t="s">
        <v>155</v>
      </c>
      <c r="S83" s="81" t="s">
        <v>156</v>
      </c>
      <c r="T83" s="82" t="s">
        <v>157</v>
      </c>
    </row>
    <row r="84" spans="2:65" s="1" customFormat="1" ht="29.25" customHeight="1">
      <c r="B84" s="40"/>
      <c r="C84" s="86" t="s">
        <v>117</v>
      </c>
      <c r="D84" s="62"/>
      <c r="E84" s="62"/>
      <c r="F84" s="62"/>
      <c r="G84" s="62"/>
      <c r="H84" s="62"/>
      <c r="I84" s="171"/>
      <c r="J84" s="180">
        <f>BK84</f>
        <v>0</v>
      </c>
      <c r="K84" s="62"/>
      <c r="L84" s="60"/>
      <c r="M84" s="83"/>
      <c r="N84" s="84"/>
      <c r="O84" s="84"/>
      <c r="P84" s="181">
        <f>P85</f>
        <v>0</v>
      </c>
      <c r="Q84" s="84"/>
      <c r="R84" s="181">
        <f>R85</f>
        <v>0</v>
      </c>
      <c r="S84" s="84"/>
      <c r="T84" s="182">
        <f>T85</f>
        <v>0</v>
      </c>
      <c r="AT84" s="23" t="s">
        <v>71</v>
      </c>
      <c r="AU84" s="23" t="s">
        <v>118</v>
      </c>
      <c r="BK84" s="183">
        <f>BK85</f>
        <v>0</v>
      </c>
    </row>
    <row r="85" spans="2:65" s="11" customFormat="1" ht="37.35" customHeight="1">
      <c r="B85" s="184"/>
      <c r="C85" s="185"/>
      <c r="D85" s="186" t="s">
        <v>71</v>
      </c>
      <c r="E85" s="187" t="s">
        <v>649</v>
      </c>
      <c r="F85" s="187" t="s">
        <v>650</v>
      </c>
      <c r="G85" s="185"/>
      <c r="H85" s="185"/>
      <c r="I85" s="188"/>
      <c r="J85" s="189">
        <f>BK85</f>
        <v>0</v>
      </c>
      <c r="K85" s="185"/>
      <c r="L85" s="190"/>
      <c r="M85" s="191"/>
      <c r="N85" s="192"/>
      <c r="O85" s="192"/>
      <c r="P85" s="193">
        <f>P86</f>
        <v>0</v>
      </c>
      <c r="Q85" s="192"/>
      <c r="R85" s="193">
        <f>R86</f>
        <v>0</v>
      </c>
      <c r="S85" s="192"/>
      <c r="T85" s="194">
        <f>T86</f>
        <v>0</v>
      </c>
      <c r="AR85" s="195" t="s">
        <v>82</v>
      </c>
      <c r="AT85" s="196" t="s">
        <v>71</v>
      </c>
      <c r="AU85" s="196" t="s">
        <v>72</v>
      </c>
      <c r="AY85" s="195" t="s">
        <v>160</v>
      </c>
      <c r="BK85" s="197">
        <f>BK86</f>
        <v>0</v>
      </c>
    </row>
    <row r="86" spans="2:65" s="11" customFormat="1" ht="19.95" customHeight="1">
      <c r="B86" s="184"/>
      <c r="C86" s="185"/>
      <c r="D86" s="186" t="s">
        <v>71</v>
      </c>
      <c r="E86" s="198" t="s">
        <v>1204</v>
      </c>
      <c r="F86" s="198" t="s">
        <v>1205</v>
      </c>
      <c r="G86" s="185"/>
      <c r="H86" s="185"/>
      <c r="I86" s="188"/>
      <c r="J86" s="199">
        <f>BK86</f>
        <v>0</v>
      </c>
      <c r="K86" s="185"/>
      <c r="L86" s="190"/>
      <c r="M86" s="191"/>
      <c r="N86" s="192"/>
      <c r="O86" s="192"/>
      <c r="P86" s="193">
        <f>P87</f>
        <v>0</v>
      </c>
      <c r="Q86" s="192"/>
      <c r="R86" s="193">
        <f>R87</f>
        <v>0</v>
      </c>
      <c r="S86" s="192"/>
      <c r="T86" s="194">
        <f>T87</f>
        <v>0</v>
      </c>
      <c r="AR86" s="195" t="s">
        <v>82</v>
      </c>
      <c r="AT86" s="196" t="s">
        <v>71</v>
      </c>
      <c r="AU86" s="196" t="s">
        <v>80</v>
      </c>
      <c r="AY86" s="195" t="s">
        <v>160</v>
      </c>
      <c r="BK86" s="197">
        <f>BK87</f>
        <v>0</v>
      </c>
    </row>
    <row r="87" spans="2:65" s="1" customFormat="1" ht="14.4" customHeight="1">
      <c r="B87" s="40"/>
      <c r="C87" s="200" t="s">
        <v>80</v>
      </c>
      <c r="D87" s="200" t="s">
        <v>162</v>
      </c>
      <c r="E87" s="201" t="s">
        <v>1206</v>
      </c>
      <c r="F87" s="202" t="s">
        <v>1205</v>
      </c>
      <c r="G87" s="203" t="s">
        <v>509</v>
      </c>
      <c r="H87" s="204">
        <v>1</v>
      </c>
      <c r="I87" s="205"/>
      <c r="J87" s="206">
        <f>ROUND(I87*H87,2)</f>
        <v>0</v>
      </c>
      <c r="K87" s="202" t="s">
        <v>21</v>
      </c>
      <c r="L87" s="60"/>
      <c r="M87" s="207" t="s">
        <v>21</v>
      </c>
      <c r="N87" s="250" t="s">
        <v>43</v>
      </c>
      <c r="O87" s="251"/>
      <c r="P87" s="252">
        <f>O87*H87</f>
        <v>0</v>
      </c>
      <c r="Q87" s="252">
        <v>0</v>
      </c>
      <c r="R87" s="252">
        <f>Q87*H87</f>
        <v>0</v>
      </c>
      <c r="S87" s="252">
        <v>0</v>
      </c>
      <c r="T87" s="253">
        <f>S87*H87</f>
        <v>0</v>
      </c>
      <c r="AR87" s="23" t="s">
        <v>275</v>
      </c>
      <c r="AT87" s="23" t="s">
        <v>162</v>
      </c>
      <c r="AU87" s="23" t="s">
        <v>82</v>
      </c>
      <c r="AY87" s="23" t="s">
        <v>160</v>
      </c>
      <c r="BE87" s="211">
        <f>IF(N87="základní",J87,0)</f>
        <v>0</v>
      </c>
      <c r="BF87" s="211">
        <f>IF(N87="snížená",J87,0)</f>
        <v>0</v>
      </c>
      <c r="BG87" s="211">
        <f>IF(N87="zákl. přenesená",J87,0)</f>
        <v>0</v>
      </c>
      <c r="BH87" s="211">
        <f>IF(N87="sníž. přenesená",J87,0)</f>
        <v>0</v>
      </c>
      <c r="BI87" s="211">
        <f>IF(N87="nulová",J87,0)</f>
        <v>0</v>
      </c>
      <c r="BJ87" s="23" t="s">
        <v>80</v>
      </c>
      <c r="BK87" s="211">
        <f>ROUND(I87*H87,2)</f>
        <v>0</v>
      </c>
      <c r="BL87" s="23" t="s">
        <v>275</v>
      </c>
      <c r="BM87" s="23" t="s">
        <v>1207</v>
      </c>
    </row>
    <row r="88" spans="2:65" s="1" customFormat="1" ht="6.9" customHeight="1">
      <c r="B88" s="55"/>
      <c r="C88" s="56"/>
      <c r="D88" s="56"/>
      <c r="E88" s="56"/>
      <c r="F88" s="56"/>
      <c r="G88" s="56"/>
      <c r="H88" s="56"/>
      <c r="I88" s="147"/>
      <c r="J88" s="56"/>
      <c r="K88" s="56"/>
      <c r="L88" s="60"/>
    </row>
  </sheetData>
  <sheetProtection algorithmName="SHA-512" hashValue="sO+gAhfXQNo5rtiRColoeNPccqRhJ0uKvLGzE/qmcY7UW26A7IPJII2mU8MQI6u62xAorRloj+DsWt1TL4byVQ==" saltValue="Us5sG0r93vJ3GLx1FOpWsK9e9CjfYDEgB9cvanglShkaRWxLavNFBQFbgA1L9mIKE30SJoLLc1Dhrv2moDmtlg==" spinCount="100000" sheet="1" objects="1" scenarios="1" formatColumns="0" formatRows="0" autoFilter="0"/>
  <autoFilter ref="C83:K87" xr:uid="{00000000-0009-0000-0000-000005000000}"/>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xr:uid="{00000000-0004-0000-0500-000000000000}"/>
    <hyperlink ref="G1:H1" location="C58" display="2) Rekapitulace" xr:uid="{00000000-0004-0000-0500-000001000000}"/>
    <hyperlink ref="J1" location="C83" display="3) Soupis prací" xr:uid="{00000000-0004-0000-0500-000002000000}"/>
    <hyperlink ref="L1:V1" location="'Rekapitulace stavby'!C2" display="Rekapitulace stavby" xr:uid="{00000000-0004-0000-05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R88"/>
  <sheetViews>
    <sheetView showGridLines="0" workbookViewId="0">
      <pane ySplit="1" topLeftCell="A76" activePane="bottomLeft" state="frozen"/>
      <selection pane="bottomLeft" activeCell="W109" sqref="W109"/>
    </sheetView>
  </sheetViews>
  <sheetFormatPr defaultRowHeight="12"/>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19"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0"/>
      <c r="B1" s="120"/>
      <c r="C1" s="120"/>
      <c r="D1" s="121" t="s">
        <v>1</v>
      </c>
      <c r="E1" s="120"/>
      <c r="F1" s="122" t="s">
        <v>105</v>
      </c>
      <c r="G1" s="382" t="s">
        <v>106</v>
      </c>
      <c r="H1" s="382"/>
      <c r="I1" s="123"/>
      <c r="J1" s="122" t="s">
        <v>107</v>
      </c>
      <c r="K1" s="121" t="s">
        <v>108</v>
      </c>
      <c r="L1" s="122" t="s">
        <v>109</v>
      </c>
      <c r="M1" s="122"/>
      <c r="N1" s="122"/>
      <c r="O1" s="122"/>
      <c r="P1" s="122"/>
      <c r="Q1" s="122"/>
      <c r="R1" s="122"/>
      <c r="S1" s="122"/>
      <c r="T1" s="122"/>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70"/>
      <c r="M2" s="370"/>
      <c r="N2" s="370"/>
      <c r="O2" s="370"/>
      <c r="P2" s="370"/>
      <c r="Q2" s="370"/>
      <c r="R2" s="370"/>
      <c r="S2" s="370"/>
      <c r="T2" s="370"/>
      <c r="U2" s="370"/>
      <c r="V2" s="370"/>
      <c r="AT2" s="23" t="s">
        <v>101</v>
      </c>
    </row>
    <row r="3" spans="1:70" ht="6.9" customHeight="1">
      <c r="B3" s="24"/>
      <c r="C3" s="25"/>
      <c r="D3" s="25"/>
      <c r="E3" s="25"/>
      <c r="F3" s="25"/>
      <c r="G3" s="25"/>
      <c r="H3" s="25"/>
      <c r="I3" s="124"/>
      <c r="J3" s="25"/>
      <c r="K3" s="26"/>
      <c r="AT3" s="23" t="s">
        <v>82</v>
      </c>
    </row>
    <row r="4" spans="1:70" ht="36.9" customHeight="1">
      <c r="B4" s="27"/>
      <c r="C4" s="28"/>
      <c r="D4" s="29" t="s">
        <v>110</v>
      </c>
      <c r="E4" s="28"/>
      <c r="F4" s="28"/>
      <c r="G4" s="28"/>
      <c r="H4" s="28"/>
      <c r="I4" s="125"/>
      <c r="J4" s="28"/>
      <c r="K4" s="30"/>
      <c r="M4" s="31" t="s">
        <v>12</v>
      </c>
      <c r="AT4" s="23" t="s">
        <v>6</v>
      </c>
    </row>
    <row r="5" spans="1:70" ht="6.9" customHeight="1">
      <c r="B5" s="27"/>
      <c r="C5" s="28"/>
      <c r="D5" s="28"/>
      <c r="E5" s="28"/>
      <c r="F5" s="28"/>
      <c r="G5" s="28"/>
      <c r="H5" s="28"/>
      <c r="I5" s="125"/>
      <c r="J5" s="28"/>
      <c r="K5" s="30"/>
    </row>
    <row r="6" spans="1:70" ht="13.2">
      <c r="B6" s="27"/>
      <c r="C6" s="28"/>
      <c r="D6" s="36" t="s">
        <v>18</v>
      </c>
      <c r="E6" s="28"/>
      <c r="F6" s="28"/>
      <c r="G6" s="28"/>
      <c r="H6" s="28"/>
      <c r="I6" s="125"/>
      <c r="J6" s="28"/>
      <c r="K6" s="30"/>
    </row>
    <row r="7" spans="1:70" ht="14.4" customHeight="1">
      <c r="B7" s="27"/>
      <c r="C7" s="28"/>
      <c r="D7" s="28"/>
      <c r="E7" s="383" t="str">
        <f>'Rekapitulace stavby'!K6</f>
        <v>Požární zbrojnice Habartov</v>
      </c>
      <c r="F7" s="384"/>
      <c r="G7" s="384"/>
      <c r="H7" s="384"/>
      <c r="I7" s="125"/>
      <c r="J7" s="28"/>
      <c r="K7" s="30"/>
    </row>
    <row r="8" spans="1:70" ht="13.2">
      <c r="B8" s="27"/>
      <c r="C8" s="28"/>
      <c r="D8" s="36" t="s">
        <v>111</v>
      </c>
      <c r="E8" s="28"/>
      <c r="F8" s="28"/>
      <c r="G8" s="28"/>
      <c r="H8" s="28"/>
      <c r="I8" s="125"/>
      <c r="J8" s="28"/>
      <c r="K8" s="30"/>
    </row>
    <row r="9" spans="1:70" s="1" customFormat="1" ht="14.4" customHeight="1">
      <c r="B9" s="40"/>
      <c r="C9" s="41"/>
      <c r="D9" s="41"/>
      <c r="E9" s="383" t="s">
        <v>1194</v>
      </c>
      <c r="F9" s="386"/>
      <c r="G9" s="386"/>
      <c r="H9" s="386"/>
      <c r="I9" s="126"/>
      <c r="J9" s="41"/>
      <c r="K9" s="44"/>
    </row>
    <row r="10" spans="1:70" s="1" customFormat="1" ht="13.2">
      <c r="B10" s="40"/>
      <c r="C10" s="41"/>
      <c r="D10" s="36" t="s">
        <v>1195</v>
      </c>
      <c r="E10" s="41"/>
      <c r="F10" s="41"/>
      <c r="G10" s="41"/>
      <c r="H10" s="41"/>
      <c r="I10" s="126"/>
      <c r="J10" s="41"/>
      <c r="K10" s="44"/>
    </row>
    <row r="11" spans="1:70" s="1" customFormat="1" ht="36.9" customHeight="1">
      <c r="B11" s="40"/>
      <c r="C11" s="41"/>
      <c r="D11" s="41"/>
      <c r="E11" s="385" t="s">
        <v>1208</v>
      </c>
      <c r="F11" s="386"/>
      <c r="G11" s="386"/>
      <c r="H11" s="386"/>
      <c r="I11" s="126"/>
      <c r="J11" s="41"/>
      <c r="K11" s="44"/>
    </row>
    <row r="12" spans="1:70" s="1" customFormat="1">
      <c r="B12" s="40"/>
      <c r="C12" s="41"/>
      <c r="D12" s="41"/>
      <c r="E12" s="41"/>
      <c r="F12" s="41"/>
      <c r="G12" s="41"/>
      <c r="H12" s="41"/>
      <c r="I12" s="126"/>
      <c r="J12" s="41"/>
      <c r="K12" s="44"/>
    </row>
    <row r="13" spans="1:70" s="1" customFormat="1" ht="14.4" customHeight="1">
      <c r="B13" s="40"/>
      <c r="C13" s="41"/>
      <c r="D13" s="36" t="s">
        <v>20</v>
      </c>
      <c r="E13" s="41"/>
      <c r="F13" s="34" t="s">
        <v>21</v>
      </c>
      <c r="G13" s="41"/>
      <c r="H13" s="41"/>
      <c r="I13" s="127" t="s">
        <v>22</v>
      </c>
      <c r="J13" s="34" t="s">
        <v>21</v>
      </c>
      <c r="K13" s="44"/>
    </row>
    <row r="14" spans="1:70" s="1" customFormat="1" ht="14.4" customHeight="1">
      <c r="B14" s="40"/>
      <c r="C14" s="41"/>
      <c r="D14" s="36" t="s">
        <v>23</v>
      </c>
      <c r="E14" s="41"/>
      <c r="F14" s="34" t="s">
        <v>24</v>
      </c>
      <c r="G14" s="41"/>
      <c r="H14" s="41"/>
      <c r="I14" s="127" t="s">
        <v>25</v>
      </c>
      <c r="J14" s="128" t="str">
        <f>'Rekapitulace stavby'!AN8</f>
        <v>25. 10. 2018</v>
      </c>
      <c r="K14" s="44"/>
    </row>
    <row r="15" spans="1:70" s="1" customFormat="1" ht="10.8" customHeight="1">
      <c r="B15" s="40"/>
      <c r="C15" s="41"/>
      <c r="D15" s="41"/>
      <c r="E15" s="41"/>
      <c r="F15" s="41"/>
      <c r="G15" s="41"/>
      <c r="H15" s="41"/>
      <c r="I15" s="126"/>
      <c r="J15" s="41"/>
      <c r="K15" s="44"/>
    </row>
    <row r="16" spans="1:70" s="1" customFormat="1" ht="14.4" customHeight="1">
      <c r="B16" s="40"/>
      <c r="C16" s="41"/>
      <c r="D16" s="36" t="s">
        <v>27</v>
      </c>
      <c r="E16" s="41"/>
      <c r="F16" s="41"/>
      <c r="G16" s="41"/>
      <c r="H16" s="41"/>
      <c r="I16" s="127" t="s">
        <v>28</v>
      </c>
      <c r="J16" s="34" t="str">
        <f>IF('Rekapitulace stavby'!AN10="","",'Rekapitulace stavby'!AN10)</f>
        <v/>
      </c>
      <c r="K16" s="44"/>
    </row>
    <row r="17" spans="2:11" s="1" customFormat="1" ht="18" customHeight="1">
      <c r="B17" s="40"/>
      <c r="C17" s="41"/>
      <c r="D17" s="41"/>
      <c r="E17" s="34" t="str">
        <f>IF('Rekapitulace stavby'!E11="","",'Rekapitulace stavby'!E11)</f>
        <v xml:space="preserve"> </v>
      </c>
      <c r="F17" s="41"/>
      <c r="G17" s="41"/>
      <c r="H17" s="41"/>
      <c r="I17" s="127" t="s">
        <v>30</v>
      </c>
      <c r="J17" s="34" t="str">
        <f>IF('Rekapitulace stavby'!AN11="","",'Rekapitulace stavby'!AN11)</f>
        <v/>
      </c>
      <c r="K17" s="44"/>
    </row>
    <row r="18" spans="2:11" s="1" customFormat="1" ht="6.9" customHeight="1">
      <c r="B18" s="40"/>
      <c r="C18" s="41"/>
      <c r="D18" s="41"/>
      <c r="E18" s="41"/>
      <c r="F18" s="41"/>
      <c r="G18" s="41"/>
      <c r="H18" s="41"/>
      <c r="I18" s="126"/>
      <c r="J18" s="41"/>
      <c r="K18" s="44"/>
    </row>
    <row r="19" spans="2:11" s="1" customFormat="1" ht="14.4" customHeight="1">
      <c r="B19" s="40"/>
      <c r="C19" s="41"/>
      <c r="D19" s="36" t="s">
        <v>31</v>
      </c>
      <c r="E19" s="41"/>
      <c r="F19" s="41"/>
      <c r="G19" s="41"/>
      <c r="H19" s="41"/>
      <c r="I19" s="127" t="s">
        <v>28</v>
      </c>
      <c r="J19" s="34" t="str">
        <f>IF('Rekapitulace stavby'!AN13="Vyplň údaj","",IF('Rekapitulace stavby'!AN13="","",'Rekapitulace stavby'!AN13))</f>
        <v/>
      </c>
      <c r="K19" s="44"/>
    </row>
    <row r="20" spans="2:11" s="1" customFormat="1" ht="18" customHeight="1">
      <c r="B20" s="40"/>
      <c r="C20" s="41"/>
      <c r="D20" s="41"/>
      <c r="E20" s="34" t="str">
        <f>IF('Rekapitulace stavby'!E14="Vyplň údaj","",IF('Rekapitulace stavby'!E14="","",'Rekapitulace stavby'!E14))</f>
        <v/>
      </c>
      <c r="F20" s="41"/>
      <c r="G20" s="41"/>
      <c r="H20" s="41"/>
      <c r="I20" s="127" t="s">
        <v>30</v>
      </c>
      <c r="J20" s="34" t="str">
        <f>IF('Rekapitulace stavby'!AN14="Vyplň údaj","",IF('Rekapitulace stavby'!AN14="","",'Rekapitulace stavby'!AN14))</f>
        <v/>
      </c>
      <c r="K20" s="44"/>
    </row>
    <row r="21" spans="2:11" s="1" customFormat="1" ht="6.9" customHeight="1">
      <c r="B21" s="40"/>
      <c r="C21" s="41"/>
      <c r="D21" s="41"/>
      <c r="E21" s="41"/>
      <c r="F21" s="41"/>
      <c r="G21" s="41"/>
      <c r="H21" s="41"/>
      <c r="I21" s="126"/>
      <c r="J21" s="41"/>
      <c r="K21" s="44"/>
    </row>
    <row r="22" spans="2:11" s="1" customFormat="1" ht="14.4" customHeight="1">
      <c r="B22" s="40"/>
      <c r="C22" s="41"/>
      <c r="D22" s="36" t="s">
        <v>33</v>
      </c>
      <c r="E22" s="41"/>
      <c r="F22" s="41"/>
      <c r="G22" s="41"/>
      <c r="H22" s="41"/>
      <c r="I22" s="127" t="s">
        <v>28</v>
      </c>
      <c r="J22" s="34" t="s">
        <v>21</v>
      </c>
      <c r="K22" s="44"/>
    </row>
    <row r="23" spans="2:11" s="1" customFormat="1" ht="18" customHeight="1">
      <c r="B23" s="40"/>
      <c r="C23" s="41"/>
      <c r="D23" s="41"/>
      <c r="E23" s="34" t="s">
        <v>34</v>
      </c>
      <c r="F23" s="41"/>
      <c r="G23" s="41"/>
      <c r="H23" s="41"/>
      <c r="I23" s="127" t="s">
        <v>30</v>
      </c>
      <c r="J23" s="34" t="s">
        <v>21</v>
      </c>
      <c r="K23" s="44"/>
    </row>
    <row r="24" spans="2:11" s="1" customFormat="1" ht="6.9" customHeight="1">
      <c r="B24" s="40"/>
      <c r="C24" s="41"/>
      <c r="D24" s="41"/>
      <c r="E24" s="41"/>
      <c r="F24" s="41"/>
      <c r="G24" s="41"/>
      <c r="H24" s="41"/>
      <c r="I24" s="126"/>
      <c r="J24" s="41"/>
      <c r="K24" s="44"/>
    </row>
    <row r="25" spans="2:11" s="1" customFormat="1" ht="14.4" customHeight="1">
      <c r="B25" s="40"/>
      <c r="C25" s="41"/>
      <c r="D25" s="36" t="s">
        <v>36</v>
      </c>
      <c r="E25" s="41"/>
      <c r="F25" s="41"/>
      <c r="G25" s="41"/>
      <c r="H25" s="41"/>
      <c r="I25" s="126"/>
      <c r="J25" s="41"/>
      <c r="K25" s="44"/>
    </row>
    <row r="26" spans="2:11" s="7" customFormat="1" ht="138.6" customHeight="1">
      <c r="B26" s="129"/>
      <c r="C26" s="130"/>
      <c r="D26" s="130"/>
      <c r="E26" s="374" t="s">
        <v>113</v>
      </c>
      <c r="F26" s="374"/>
      <c r="G26" s="374"/>
      <c r="H26" s="374"/>
      <c r="I26" s="131"/>
      <c r="J26" s="130"/>
      <c r="K26" s="132"/>
    </row>
    <row r="27" spans="2:11" s="1" customFormat="1" ht="6.9" customHeight="1">
      <c r="B27" s="40"/>
      <c r="C27" s="41"/>
      <c r="D27" s="41"/>
      <c r="E27" s="41"/>
      <c r="F27" s="41"/>
      <c r="G27" s="41"/>
      <c r="H27" s="41"/>
      <c r="I27" s="126"/>
      <c r="J27" s="41"/>
      <c r="K27" s="44"/>
    </row>
    <row r="28" spans="2:11" s="1" customFormat="1" ht="6.9" customHeight="1">
      <c r="B28" s="40"/>
      <c r="C28" s="41"/>
      <c r="D28" s="84"/>
      <c r="E28" s="84"/>
      <c r="F28" s="84"/>
      <c r="G28" s="84"/>
      <c r="H28" s="84"/>
      <c r="I28" s="133"/>
      <c r="J28" s="84"/>
      <c r="K28" s="134"/>
    </row>
    <row r="29" spans="2:11" s="1" customFormat="1" ht="25.35" customHeight="1">
      <c r="B29" s="40"/>
      <c r="C29" s="41"/>
      <c r="D29" s="135" t="s">
        <v>38</v>
      </c>
      <c r="E29" s="41"/>
      <c r="F29" s="41"/>
      <c r="G29" s="41"/>
      <c r="H29" s="41"/>
      <c r="I29" s="126"/>
      <c r="J29" s="136">
        <f>ROUND(J84,2)</f>
        <v>0</v>
      </c>
      <c r="K29" s="44"/>
    </row>
    <row r="30" spans="2:11" s="1" customFormat="1" ht="6.9" customHeight="1">
      <c r="B30" s="40"/>
      <c r="C30" s="41"/>
      <c r="D30" s="84"/>
      <c r="E30" s="84"/>
      <c r="F30" s="84"/>
      <c r="G30" s="84"/>
      <c r="H30" s="84"/>
      <c r="I30" s="133"/>
      <c r="J30" s="84"/>
      <c r="K30" s="134"/>
    </row>
    <row r="31" spans="2:11" s="1" customFormat="1" ht="14.4" customHeight="1">
      <c r="B31" s="40"/>
      <c r="C31" s="41"/>
      <c r="D31" s="41"/>
      <c r="E31" s="41"/>
      <c r="F31" s="45" t="s">
        <v>40</v>
      </c>
      <c r="G31" s="41"/>
      <c r="H31" s="41"/>
      <c r="I31" s="137" t="s">
        <v>39</v>
      </c>
      <c r="J31" s="45" t="s">
        <v>41</v>
      </c>
      <c r="K31" s="44"/>
    </row>
    <row r="32" spans="2:11" s="1" customFormat="1" ht="14.4" customHeight="1">
      <c r="B32" s="40"/>
      <c r="C32" s="41"/>
      <c r="D32" s="48" t="s">
        <v>42</v>
      </c>
      <c r="E32" s="48" t="s">
        <v>43</v>
      </c>
      <c r="F32" s="138">
        <f>ROUND(SUM(BE84:BE87), 2)</f>
        <v>0</v>
      </c>
      <c r="G32" s="41"/>
      <c r="H32" s="41"/>
      <c r="I32" s="139">
        <v>0.21</v>
      </c>
      <c r="J32" s="138">
        <f>ROUND(ROUND((SUM(BE84:BE87)), 2)*I32, 2)</f>
        <v>0</v>
      </c>
      <c r="K32" s="44"/>
    </row>
    <row r="33" spans="2:11" s="1" customFormat="1" ht="14.4" customHeight="1">
      <c r="B33" s="40"/>
      <c r="C33" s="41"/>
      <c r="D33" s="41"/>
      <c r="E33" s="48" t="s">
        <v>44</v>
      </c>
      <c r="F33" s="138">
        <f>ROUND(SUM(BF84:BF87), 2)</f>
        <v>0</v>
      </c>
      <c r="G33" s="41"/>
      <c r="H33" s="41"/>
      <c r="I33" s="139">
        <v>0.15</v>
      </c>
      <c r="J33" s="138">
        <f>ROUND(ROUND((SUM(BF84:BF87)), 2)*I33, 2)</f>
        <v>0</v>
      </c>
      <c r="K33" s="44"/>
    </row>
    <row r="34" spans="2:11" s="1" customFormat="1" ht="14.4" hidden="1" customHeight="1">
      <c r="B34" s="40"/>
      <c r="C34" s="41"/>
      <c r="D34" s="41"/>
      <c r="E34" s="48" t="s">
        <v>45</v>
      </c>
      <c r="F34" s="138">
        <f>ROUND(SUM(BG84:BG87), 2)</f>
        <v>0</v>
      </c>
      <c r="G34" s="41"/>
      <c r="H34" s="41"/>
      <c r="I34" s="139">
        <v>0.21</v>
      </c>
      <c r="J34" s="138">
        <v>0</v>
      </c>
      <c r="K34" s="44"/>
    </row>
    <row r="35" spans="2:11" s="1" customFormat="1" ht="14.4" hidden="1" customHeight="1">
      <c r="B35" s="40"/>
      <c r="C35" s="41"/>
      <c r="D35" s="41"/>
      <c r="E35" s="48" t="s">
        <v>46</v>
      </c>
      <c r="F35" s="138">
        <f>ROUND(SUM(BH84:BH87), 2)</f>
        <v>0</v>
      </c>
      <c r="G35" s="41"/>
      <c r="H35" s="41"/>
      <c r="I35" s="139">
        <v>0.15</v>
      </c>
      <c r="J35" s="138">
        <v>0</v>
      </c>
      <c r="K35" s="44"/>
    </row>
    <row r="36" spans="2:11" s="1" customFormat="1" ht="14.4" hidden="1" customHeight="1">
      <c r="B36" s="40"/>
      <c r="C36" s="41"/>
      <c r="D36" s="41"/>
      <c r="E36" s="48" t="s">
        <v>47</v>
      </c>
      <c r="F36" s="138">
        <f>ROUND(SUM(BI84:BI87), 2)</f>
        <v>0</v>
      </c>
      <c r="G36" s="41"/>
      <c r="H36" s="41"/>
      <c r="I36" s="139">
        <v>0</v>
      </c>
      <c r="J36" s="138">
        <v>0</v>
      </c>
      <c r="K36" s="44"/>
    </row>
    <row r="37" spans="2:11" s="1" customFormat="1" ht="6.9" customHeight="1">
      <c r="B37" s="40"/>
      <c r="C37" s="41"/>
      <c r="D37" s="41"/>
      <c r="E37" s="41"/>
      <c r="F37" s="41"/>
      <c r="G37" s="41"/>
      <c r="H37" s="41"/>
      <c r="I37" s="126"/>
      <c r="J37" s="41"/>
      <c r="K37" s="44"/>
    </row>
    <row r="38" spans="2:11" s="1" customFormat="1" ht="25.35" customHeight="1">
      <c r="B38" s="40"/>
      <c r="C38" s="140"/>
      <c r="D38" s="141" t="s">
        <v>48</v>
      </c>
      <c r="E38" s="78"/>
      <c r="F38" s="78"/>
      <c r="G38" s="142" t="s">
        <v>49</v>
      </c>
      <c r="H38" s="143" t="s">
        <v>50</v>
      </c>
      <c r="I38" s="144"/>
      <c r="J38" s="145">
        <f>SUM(J29:J36)</f>
        <v>0</v>
      </c>
      <c r="K38" s="146"/>
    </row>
    <row r="39" spans="2:11" s="1" customFormat="1" ht="14.4" customHeight="1">
      <c r="B39" s="55"/>
      <c r="C39" s="56"/>
      <c r="D39" s="56"/>
      <c r="E39" s="56"/>
      <c r="F39" s="56"/>
      <c r="G39" s="56"/>
      <c r="H39" s="56"/>
      <c r="I39" s="147"/>
      <c r="J39" s="56"/>
      <c r="K39" s="57"/>
    </row>
    <row r="43" spans="2:11" s="1" customFormat="1" ht="6.9" customHeight="1">
      <c r="B43" s="148"/>
      <c r="C43" s="149"/>
      <c r="D43" s="149"/>
      <c r="E43" s="149"/>
      <c r="F43" s="149"/>
      <c r="G43" s="149"/>
      <c r="H43" s="149"/>
      <c r="I43" s="150"/>
      <c r="J43" s="149"/>
      <c r="K43" s="151"/>
    </row>
    <row r="44" spans="2:11" s="1" customFormat="1" ht="36.9" customHeight="1">
      <c r="B44" s="40"/>
      <c r="C44" s="29" t="s">
        <v>114</v>
      </c>
      <c r="D44" s="41"/>
      <c r="E44" s="41"/>
      <c r="F44" s="41"/>
      <c r="G44" s="41"/>
      <c r="H44" s="41"/>
      <c r="I44" s="126"/>
      <c r="J44" s="41"/>
      <c r="K44" s="44"/>
    </row>
    <row r="45" spans="2:11" s="1" customFormat="1" ht="6.9" customHeight="1">
      <c r="B45" s="40"/>
      <c r="C45" s="41"/>
      <c r="D45" s="41"/>
      <c r="E45" s="41"/>
      <c r="F45" s="41"/>
      <c r="G45" s="41"/>
      <c r="H45" s="41"/>
      <c r="I45" s="126"/>
      <c r="J45" s="41"/>
      <c r="K45" s="44"/>
    </row>
    <row r="46" spans="2:11" s="1" customFormat="1" ht="14.4" customHeight="1">
      <c r="B46" s="40"/>
      <c r="C46" s="36" t="s">
        <v>18</v>
      </c>
      <c r="D46" s="41"/>
      <c r="E46" s="41"/>
      <c r="F46" s="41"/>
      <c r="G46" s="41"/>
      <c r="H46" s="41"/>
      <c r="I46" s="126"/>
      <c r="J46" s="41"/>
      <c r="K46" s="44"/>
    </row>
    <row r="47" spans="2:11" s="1" customFormat="1" ht="14.4" customHeight="1">
      <c r="B47" s="40"/>
      <c r="C47" s="41"/>
      <c r="D47" s="41"/>
      <c r="E47" s="383" t="str">
        <f>E7</f>
        <v>Požární zbrojnice Habartov</v>
      </c>
      <c r="F47" s="384"/>
      <c r="G47" s="384"/>
      <c r="H47" s="384"/>
      <c r="I47" s="126"/>
      <c r="J47" s="41"/>
      <c r="K47" s="44"/>
    </row>
    <row r="48" spans="2:11" ht="13.2">
      <c r="B48" s="27"/>
      <c r="C48" s="36" t="s">
        <v>111</v>
      </c>
      <c r="D48" s="28"/>
      <c r="E48" s="28"/>
      <c r="F48" s="28"/>
      <c r="G48" s="28"/>
      <c r="H48" s="28"/>
      <c r="I48" s="125"/>
      <c r="J48" s="28"/>
      <c r="K48" s="30"/>
    </row>
    <row r="49" spans="2:47" s="1" customFormat="1" ht="14.4" customHeight="1">
      <c r="B49" s="40"/>
      <c r="C49" s="41"/>
      <c r="D49" s="41"/>
      <c r="E49" s="383" t="s">
        <v>1194</v>
      </c>
      <c r="F49" s="386"/>
      <c r="G49" s="386"/>
      <c r="H49" s="386"/>
      <c r="I49" s="126"/>
      <c r="J49" s="41"/>
      <c r="K49" s="44"/>
    </row>
    <row r="50" spans="2:47" s="1" customFormat="1" ht="14.4" customHeight="1">
      <c r="B50" s="40"/>
      <c r="C50" s="36" t="s">
        <v>1195</v>
      </c>
      <c r="D50" s="41"/>
      <c r="E50" s="41"/>
      <c r="F50" s="41"/>
      <c r="G50" s="41"/>
      <c r="H50" s="41"/>
      <c r="I50" s="126"/>
      <c r="J50" s="41"/>
      <c r="K50" s="44"/>
    </row>
    <row r="51" spans="2:47" s="1" customFormat="1" ht="16.2" customHeight="1">
      <c r="B51" s="40"/>
      <c r="C51" s="41"/>
      <c r="D51" s="41"/>
      <c r="E51" s="385" t="str">
        <f>E11</f>
        <v>D.1.4c - Elektroinstalace</v>
      </c>
      <c r="F51" s="386"/>
      <c r="G51" s="386"/>
      <c r="H51" s="386"/>
      <c r="I51" s="126"/>
      <c r="J51" s="41"/>
      <c r="K51" s="44"/>
    </row>
    <row r="52" spans="2:47" s="1" customFormat="1" ht="6.9" customHeight="1">
      <c r="B52" s="40"/>
      <c r="C52" s="41"/>
      <c r="D52" s="41"/>
      <c r="E52" s="41"/>
      <c r="F52" s="41"/>
      <c r="G52" s="41"/>
      <c r="H52" s="41"/>
      <c r="I52" s="126"/>
      <c r="J52" s="41"/>
      <c r="K52" s="44"/>
    </row>
    <row r="53" spans="2:47" s="1" customFormat="1" ht="18" customHeight="1">
      <c r="B53" s="40"/>
      <c r="C53" s="36" t="s">
        <v>23</v>
      </c>
      <c r="D53" s="41"/>
      <c r="E53" s="41"/>
      <c r="F53" s="34" t="str">
        <f>F14</f>
        <v>Nám. Přátelství 112, 357 09 Habartov</v>
      </c>
      <c r="G53" s="41"/>
      <c r="H53" s="41"/>
      <c r="I53" s="127" t="s">
        <v>25</v>
      </c>
      <c r="J53" s="128" t="str">
        <f>IF(J14="","",J14)</f>
        <v>25. 10. 2018</v>
      </c>
      <c r="K53" s="44"/>
    </row>
    <row r="54" spans="2:47" s="1" customFormat="1" ht="6.9" customHeight="1">
      <c r="B54" s="40"/>
      <c r="C54" s="41"/>
      <c r="D54" s="41"/>
      <c r="E54" s="41"/>
      <c r="F54" s="41"/>
      <c r="G54" s="41"/>
      <c r="H54" s="41"/>
      <c r="I54" s="126"/>
      <c r="J54" s="41"/>
      <c r="K54" s="44"/>
    </row>
    <row r="55" spans="2:47" s="1" customFormat="1" ht="13.2">
      <c r="B55" s="40"/>
      <c r="C55" s="36" t="s">
        <v>27</v>
      </c>
      <c r="D55" s="41"/>
      <c r="E55" s="41"/>
      <c r="F55" s="34" t="str">
        <f>E17</f>
        <v xml:space="preserve"> </v>
      </c>
      <c r="G55" s="41"/>
      <c r="H55" s="41"/>
      <c r="I55" s="127" t="s">
        <v>33</v>
      </c>
      <c r="J55" s="374" t="str">
        <f>E23</f>
        <v>Ing. Šárka Dubská, Pod Strání 7, 362 63 Dalovice</v>
      </c>
      <c r="K55" s="44"/>
    </row>
    <row r="56" spans="2:47" s="1" customFormat="1" ht="14.4" customHeight="1">
      <c r="B56" s="40"/>
      <c r="C56" s="36" t="s">
        <v>31</v>
      </c>
      <c r="D56" s="41"/>
      <c r="E56" s="41"/>
      <c r="F56" s="34" t="str">
        <f>IF(E20="","",E20)</f>
        <v/>
      </c>
      <c r="G56" s="41"/>
      <c r="H56" s="41"/>
      <c r="I56" s="126"/>
      <c r="J56" s="378"/>
      <c r="K56" s="44"/>
    </row>
    <row r="57" spans="2:47" s="1" customFormat="1" ht="10.35" customHeight="1">
      <c r="B57" s="40"/>
      <c r="C57" s="41"/>
      <c r="D57" s="41"/>
      <c r="E57" s="41"/>
      <c r="F57" s="41"/>
      <c r="G57" s="41"/>
      <c r="H57" s="41"/>
      <c r="I57" s="126"/>
      <c r="J57" s="41"/>
      <c r="K57" s="44"/>
    </row>
    <row r="58" spans="2:47" s="1" customFormat="1" ht="29.25" customHeight="1">
      <c r="B58" s="40"/>
      <c r="C58" s="152" t="s">
        <v>115</v>
      </c>
      <c r="D58" s="140"/>
      <c r="E58" s="140"/>
      <c r="F58" s="140"/>
      <c r="G58" s="140"/>
      <c r="H58" s="140"/>
      <c r="I58" s="153"/>
      <c r="J58" s="154" t="s">
        <v>116</v>
      </c>
      <c r="K58" s="155"/>
    </row>
    <row r="59" spans="2:47" s="1" customFormat="1" ht="10.35" customHeight="1">
      <c r="B59" s="40"/>
      <c r="C59" s="41"/>
      <c r="D59" s="41"/>
      <c r="E59" s="41"/>
      <c r="F59" s="41"/>
      <c r="G59" s="41"/>
      <c r="H59" s="41"/>
      <c r="I59" s="126"/>
      <c r="J59" s="41"/>
      <c r="K59" s="44"/>
    </row>
    <row r="60" spans="2:47" s="1" customFormat="1" ht="29.25" customHeight="1">
      <c r="B60" s="40"/>
      <c r="C60" s="156" t="s">
        <v>117</v>
      </c>
      <c r="D60" s="41"/>
      <c r="E60" s="41"/>
      <c r="F60" s="41"/>
      <c r="G60" s="41"/>
      <c r="H60" s="41"/>
      <c r="I60" s="126"/>
      <c r="J60" s="136">
        <f>J84</f>
        <v>0</v>
      </c>
      <c r="K60" s="44"/>
      <c r="AU60" s="23" t="s">
        <v>118</v>
      </c>
    </row>
    <row r="61" spans="2:47" s="8" customFormat="1" ht="24.9" customHeight="1">
      <c r="B61" s="157"/>
      <c r="C61" s="158"/>
      <c r="D61" s="159" t="s">
        <v>134</v>
      </c>
      <c r="E61" s="160"/>
      <c r="F61" s="160"/>
      <c r="G61" s="160"/>
      <c r="H61" s="160"/>
      <c r="I61" s="161"/>
      <c r="J61" s="162">
        <f>J85</f>
        <v>0</v>
      </c>
      <c r="K61" s="163"/>
    </row>
    <row r="62" spans="2:47" s="9" customFormat="1" ht="19.95" customHeight="1">
      <c r="B62" s="164"/>
      <c r="C62" s="165"/>
      <c r="D62" s="166" t="s">
        <v>1209</v>
      </c>
      <c r="E62" s="167"/>
      <c r="F62" s="167"/>
      <c r="G62" s="167"/>
      <c r="H62" s="167"/>
      <c r="I62" s="168"/>
      <c r="J62" s="169">
        <f>J86</f>
        <v>0</v>
      </c>
      <c r="K62" s="170"/>
    </row>
    <row r="63" spans="2:47" s="1" customFormat="1" ht="21.75" customHeight="1">
      <c r="B63" s="40"/>
      <c r="C63" s="41"/>
      <c r="D63" s="41"/>
      <c r="E63" s="41"/>
      <c r="F63" s="41"/>
      <c r="G63" s="41"/>
      <c r="H63" s="41"/>
      <c r="I63" s="126"/>
      <c r="J63" s="41"/>
      <c r="K63" s="44"/>
    </row>
    <row r="64" spans="2:47" s="1" customFormat="1" ht="6.9" customHeight="1">
      <c r="B64" s="55"/>
      <c r="C64" s="56"/>
      <c r="D64" s="56"/>
      <c r="E64" s="56"/>
      <c r="F64" s="56"/>
      <c r="G64" s="56"/>
      <c r="H64" s="56"/>
      <c r="I64" s="147"/>
      <c r="J64" s="56"/>
      <c r="K64" s="57"/>
    </row>
    <row r="68" spans="2:12" s="1" customFormat="1" ht="6.9" customHeight="1">
      <c r="B68" s="58"/>
      <c r="C68" s="59"/>
      <c r="D68" s="59"/>
      <c r="E68" s="59"/>
      <c r="F68" s="59"/>
      <c r="G68" s="59"/>
      <c r="H68" s="59"/>
      <c r="I68" s="150"/>
      <c r="J68" s="59"/>
      <c r="K68" s="59"/>
      <c r="L68" s="60"/>
    </row>
    <row r="69" spans="2:12" s="1" customFormat="1" ht="36.9" customHeight="1">
      <c r="B69" s="40"/>
      <c r="C69" s="61" t="s">
        <v>144</v>
      </c>
      <c r="D69" s="62"/>
      <c r="E69" s="62"/>
      <c r="F69" s="62"/>
      <c r="G69" s="62"/>
      <c r="H69" s="62"/>
      <c r="I69" s="171"/>
      <c r="J69" s="62"/>
      <c r="K69" s="62"/>
      <c r="L69" s="60"/>
    </row>
    <row r="70" spans="2:12" s="1" customFormat="1" ht="6.9" customHeight="1">
      <c r="B70" s="40"/>
      <c r="C70" s="62"/>
      <c r="D70" s="62"/>
      <c r="E70" s="62"/>
      <c r="F70" s="62"/>
      <c r="G70" s="62"/>
      <c r="H70" s="62"/>
      <c r="I70" s="171"/>
      <c r="J70" s="62"/>
      <c r="K70" s="62"/>
      <c r="L70" s="60"/>
    </row>
    <row r="71" spans="2:12" s="1" customFormat="1" ht="14.4" customHeight="1">
      <c r="B71" s="40"/>
      <c r="C71" s="64" t="s">
        <v>18</v>
      </c>
      <c r="D71" s="62"/>
      <c r="E71" s="62"/>
      <c r="F71" s="62"/>
      <c r="G71" s="62"/>
      <c r="H71" s="62"/>
      <c r="I71" s="171"/>
      <c r="J71" s="62"/>
      <c r="K71" s="62"/>
      <c r="L71" s="60"/>
    </row>
    <row r="72" spans="2:12" s="1" customFormat="1" ht="14.4" customHeight="1">
      <c r="B72" s="40"/>
      <c r="C72" s="62"/>
      <c r="D72" s="62"/>
      <c r="E72" s="379" t="str">
        <f>E7</f>
        <v>Požární zbrojnice Habartov</v>
      </c>
      <c r="F72" s="380"/>
      <c r="G72" s="380"/>
      <c r="H72" s="380"/>
      <c r="I72" s="171"/>
      <c r="J72" s="62"/>
      <c r="K72" s="62"/>
      <c r="L72" s="60"/>
    </row>
    <row r="73" spans="2:12" ht="13.2">
      <c r="B73" s="27"/>
      <c r="C73" s="64" t="s">
        <v>111</v>
      </c>
      <c r="D73" s="256"/>
      <c r="E73" s="256"/>
      <c r="F73" s="256"/>
      <c r="G73" s="256"/>
      <c r="H73" s="256"/>
      <c r="J73" s="256"/>
      <c r="K73" s="256"/>
      <c r="L73" s="257"/>
    </row>
    <row r="74" spans="2:12" s="1" customFormat="1" ht="14.4" customHeight="1">
      <c r="B74" s="40"/>
      <c r="C74" s="62"/>
      <c r="D74" s="62"/>
      <c r="E74" s="379" t="s">
        <v>1194</v>
      </c>
      <c r="F74" s="381"/>
      <c r="G74" s="381"/>
      <c r="H74" s="381"/>
      <c r="I74" s="171"/>
      <c r="J74" s="62"/>
      <c r="K74" s="62"/>
      <c r="L74" s="60"/>
    </row>
    <row r="75" spans="2:12" s="1" customFormat="1" ht="14.4" customHeight="1">
      <c r="B75" s="40"/>
      <c r="C75" s="64" t="s">
        <v>1195</v>
      </c>
      <c r="D75" s="62"/>
      <c r="E75" s="62"/>
      <c r="F75" s="62"/>
      <c r="G75" s="62"/>
      <c r="H75" s="62"/>
      <c r="I75" s="171"/>
      <c r="J75" s="62"/>
      <c r="K75" s="62"/>
      <c r="L75" s="60"/>
    </row>
    <row r="76" spans="2:12" s="1" customFormat="1" ht="16.2" customHeight="1">
      <c r="B76" s="40"/>
      <c r="C76" s="62"/>
      <c r="D76" s="62"/>
      <c r="E76" s="353" t="str">
        <f>E11</f>
        <v>D.1.4c - Elektroinstalace</v>
      </c>
      <c r="F76" s="381"/>
      <c r="G76" s="381"/>
      <c r="H76" s="381"/>
      <c r="I76" s="171"/>
      <c r="J76" s="62"/>
      <c r="K76" s="62"/>
      <c r="L76" s="60"/>
    </row>
    <row r="77" spans="2:12" s="1" customFormat="1" ht="6.9" customHeight="1">
      <c r="B77" s="40"/>
      <c r="C77" s="62"/>
      <c r="D77" s="62"/>
      <c r="E77" s="62"/>
      <c r="F77" s="62"/>
      <c r="G77" s="62"/>
      <c r="H77" s="62"/>
      <c r="I77" s="171"/>
      <c r="J77" s="62"/>
      <c r="K77" s="62"/>
      <c r="L77" s="60"/>
    </row>
    <row r="78" spans="2:12" s="1" customFormat="1" ht="18" customHeight="1">
      <c r="B78" s="40"/>
      <c r="C78" s="64" t="s">
        <v>23</v>
      </c>
      <c r="D78" s="62"/>
      <c r="E78" s="62"/>
      <c r="F78" s="172" t="str">
        <f>F14</f>
        <v>Nám. Přátelství 112, 357 09 Habartov</v>
      </c>
      <c r="G78" s="62"/>
      <c r="H78" s="62"/>
      <c r="I78" s="173" t="s">
        <v>25</v>
      </c>
      <c r="J78" s="72" t="str">
        <f>IF(J14="","",J14)</f>
        <v>25. 10. 2018</v>
      </c>
      <c r="K78" s="62"/>
      <c r="L78" s="60"/>
    </row>
    <row r="79" spans="2:12" s="1" customFormat="1" ht="6.9" customHeight="1">
      <c r="B79" s="40"/>
      <c r="C79" s="62"/>
      <c r="D79" s="62"/>
      <c r="E79" s="62"/>
      <c r="F79" s="62"/>
      <c r="G79" s="62"/>
      <c r="H79" s="62"/>
      <c r="I79" s="171"/>
      <c r="J79" s="62"/>
      <c r="K79" s="62"/>
      <c r="L79" s="60"/>
    </row>
    <row r="80" spans="2:12" s="1" customFormat="1" ht="13.2">
      <c r="B80" s="40"/>
      <c r="C80" s="64" t="s">
        <v>27</v>
      </c>
      <c r="D80" s="62"/>
      <c r="E80" s="62"/>
      <c r="F80" s="172" t="str">
        <f>E17</f>
        <v xml:space="preserve"> </v>
      </c>
      <c r="G80" s="62"/>
      <c r="H80" s="62"/>
      <c r="I80" s="173" t="s">
        <v>33</v>
      </c>
      <c r="J80" s="172" t="str">
        <f>E23</f>
        <v>Ing. Šárka Dubská, Pod Strání 7, 362 63 Dalovice</v>
      </c>
      <c r="K80" s="62"/>
      <c r="L80" s="60"/>
    </row>
    <row r="81" spans="2:65" s="1" customFormat="1" ht="14.4" customHeight="1">
      <c r="B81" s="40"/>
      <c r="C81" s="64" t="s">
        <v>31</v>
      </c>
      <c r="D81" s="62"/>
      <c r="E81" s="62"/>
      <c r="F81" s="172" t="str">
        <f>IF(E20="","",E20)</f>
        <v/>
      </c>
      <c r="G81" s="62"/>
      <c r="H81" s="62"/>
      <c r="I81" s="171"/>
      <c r="J81" s="62"/>
      <c r="K81" s="62"/>
      <c r="L81" s="60"/>
    </row>
    <row r="82" spans="2:65" s="1" customFormat="1" ht="10.35" customHeight="1">
      <c r="B82" s="40"/>
      <c r="C82" s="62"/>
      <c r="D82" s="62"/>
      <c r="E82" s="62"/>
      <c r="F82" s="62"/>
      <c r="G82" s="62"/>
      <c r="H82" s="62"/>
      <c r="I82" s="171"/>
      <c r="J82" s="62"/>
      <c r="K82" s="62"/>
      <c r="L82" s="60"/>
    </row>
    <row r="83" spans="2:65" s="10" customFormat="1" ht="29.25" customHeight="1">
      <c r="B83" s="174"/>
      <c r="C83" s="175" t="s">
        <v>145</v>
      </c>
      <c r="D83" s="176" t="s">
        <v>57</v>
      </c>
      <c r="E83" s="176" t="s">
        <v>53</v>
      </c>
      <c r="F83" s="176" t="s">
        <v>146</v>
      </c>
      <c r="G83" s="176" t="s">
        <v>147</v>
      </c>
      <c r="H83" s="176" t="s">
        <v>148</v>
      </c>
      <c r="I83" s="177" t="s">
        <v>149</v>
      </c>
      <c r="J83" s="176" t="s">
        <v>116</v>
      </c>
      <c r="K83" s="178" t="s">
        <v>150</v>
      </c>
      <c r="L83" s="179"/>
      <c r="M83" s="80" t="s">
        <v>151</v>
      </c>
      <c r="N83" s="81" t="s">
        <v>42</v>
      </c>
      <c r="O83" s="81" t="s">
        <v>152</v>
      </c>
      <c r="P83" s="81" t="s">
        <v>153</v>
      </c>
      <c r="Q83" s="81" t="s">
        <v>154</v>
      </c>
      <c r="R83" s="81" t="s">
        <v>155</v>
      </c>
      <c r="S83" s="81" t="s">
        <v>156</v>
      </c>
      <c r="T83" s="82" t="s">
        <v>157</v>
      </c>
    </row>
    <row r="84" spans="2:65" s="1" customFormat="1" ht="29.25" customHeight="1">
      <c r="B84" s="40"/>
      <c r="C84" s="86" t="s">
        <v>117</v>
      </c>
      <c r="D84" s="62"/>
      <c r="E84" s="62"/>
      <c r="F84" s="62"/>
      <c r="G84" s="62"/>
      <c r="H84" s="62"/>
      <c r="I84" s="171"/>
      <c r="J84" s="180">
        <f>BK84</f>
        <v>0</v>
      </c>
      <c r="K84" s="62"/>
      <c r="L84" s="60"/>
      <c r="M84" s="83"/>
      <c r="N84" s="84"/>
      <c r="O84" s="84"/>
      <c r="P84" s="181">
        <f>P85</f>
        <v>0</v>
      </c>
      <c r="Q84" s="84"/>
      <c r="R84" s="181">
        <f>R85</f>
        <v>0</v>
      </c>
      <c r="S84" s="84"/>
      <c r="T84" s="182">
        <f>T85</f>
        <v>0</v>
      </c>
      <c r="AT84" s="23" t="s">
        <v>71</v>
      </c>
      <c r="AU84" s="23" t="s">
        <v>118</v>
      </c>
      <c r="BK84" s="183">
        <f>BK85</f>
        <v>0</v>
      </c>
    </row>
    <row r="85" spans="2:65" s="11" customFormat="1" ht="37.35" customHeight="1">
      <c r="B85" s="184"/>
      <c r="C85" s="185"/>
      <c r="D85" s="186" t="s">
        <v>71</v>
      </c>
      <c r="E85" s="187" t="s">
        <v>649</v>
      </c>
      <c r="F85" s="187" t="s">
        <v>650</v>
      </c>
      <c r="G85" s="185"/>
      <c r="H85" s="185"/>
      <c r="I85" s="188"/>
      <c r="J85" s="189">
        <f>BK85</f>
        <v>0</v>
      </c>
      <c r="K85" s="185"/>
      <c r="L85" s="190"/>
      <c r="M85" s="191"/>
      <c r="N85" s="192"/>
      <c r="O85" s="192"/>
      <c r="P85" s="193">
        <f>P86</f>
        <v>0</v>
      </c>
      <c r="Q85" s="192"/>
      <c r="R85" s="193">
        <f>R86</f>
        <v>0</v>
      </c>
      <c r="S85" s="192"/>
      <c r="T85" s="194">
        <f>T86</f>
        <v>0</v>
      </c>
      <c r="AR85" s="195" t="s">
        <v>82</v>
      </c>
      <c r="AT85" s="196" t="s">
        <v>71</v>
      </c>
      <c r="AU85" s="196" t="s">
        <v>72</v>
      </c>
      <c r="AY85" s="195" t="s">
        <v>160</v>
      </c>
      <c r="BK85" s="197">
        <f>BK86</f>
        <v>0</v>
      </c>
    </row>
    <row r="86" spans="2:65" s="11" customFormat="1" ht="19.95" customHeight="1">
      <c r="B86" s="184"/>
      <c r="C86" s="185"/>
      <c r="D86" s="186" t="s">
        <v>71</v>
      </c>
      <c r="E86" s="198" t="s">
        <v>1210</v>
      </c>
      <c r="F86" s="198" t="s">
        <v>100</v>
      </c>
      <c r="G86" s="185"/>
      <c r="H86" s="185"/>
      <c r="I86" s="188"/>
      <c r="J86" s="199">
        <f>BK86</f>
        <v>0</v>
      </c>
      <c r="K86" s="185"/>
      <c r="L86" s="190"/>
      <c r="M86" s="191"/>
      <c r="N86" s="192"/>
      <c r="O86" s="192"/>
      <c r="P86" s="193">
        <f>P87</f>
        <v>0</v>
      </c>
      <c r="Q86" s="192"/>
      <c r="R86" s="193">
        <f>R87</f>
        <v>0</v>
      </c>
      <c r="S86" s="192"/>
      <c r="T86" s="194">
        <f>T87</f>
        <v>0</v>
      </c>
      <c r="AR86" s="195" t="s">
        <v>82</v>
      </c>
      <c r="AT86" s="196" t="s">
        <v>71</v>
      </c>
      <c r="AU86" s="196" t="s">
        <v>80</v>
      </c>
      <c r="AY86" s="195" t="s">
        <v>160</v>
      </c>
      <c r="BK86" s="197">
        <f>BK87</f>
        <v>0</v>
      </c>
    </row>
    <row r="87" spans="2:65" s="1" customFormat="1" ht="14.4" customHeight="1">
      <c r="B87" s="40"/>
      <c r="C87" s="200" t="s">
        <v>80</v>
      </c>
      <c r="D87" s="200" t="s">
        <v>162</v>
      </c>
      <c r="E87" s="201" t="s">
        <v>1211</v>
      </c>
      <c r="F87" s="202" t="s">
        <v>100</v>
      </c>
      <c r="G87" s="203" t="s">
        <v>509</v>
      </c>
      <c r="H87" s="204">
        <v>1</v>
      </c>
      <c r="I87" s="205"/>
      <c r="J87" s="206">
        <f>ROUND(I87*H87,2)</f>
        <v>0</v>
      </c>
      <c r="K87" s="202" t="s">
        <v>21</v>
      </c>
      <c r="L87" s="60"/>
      <c r="M87" s="207" t="s">
        <v>21</v>
      </c>
      <c r="N87" s="250" t="s">
        <v>43</v>
      </c>
      <c r="O87" s="251"/>
      <c r="P87" s="252">
        <f>O87*H87</f>
        <v>0</v>
      </c>
      <c r="Q87" s="252">
        <v>0</v>
      </c>
      <c r="R87" s="252">
        <f>Q87*H87</f>
        <v>0</v>
      </c>
      <c r="S87" s="252">
        <v>0</v>
      </c>
      <c r="T87" s="253">
        <f>S87*H87</f>
        <v>0</v>
      </c>
      <c r="AR87" s="23" t="s">
        <v>275</v>
      </c>
      <c r="AT87" s="23" t="s">
        <v>162</v>
      </c>
      <c r="AU87" s="23" t="s">
        <v>82</v>
      </c>
      <c r="AY87" s="23" t="s">
        <v>160</v>
      </c>
      <c r="BE87" s="211">
        <f>IF(N87="základní",J87,0)</f>
        <v>0</v>
      </c>
      <c r="BF87" s="211">
        <f>IF(N87="snížená",J87,0)</f>
        <v>0</v>
      </c>
      <c r="BG87" s="211">
        <f>IF(N87="zákl. přenesená",J87,0)</f>
        <v>0</v>
      </c>
      <c r="BH87" s="211">
        <f>IF(N87="sníž. přenesená",J87,0)</f>
        <v>0</v>
      </c>
      <c r="BI87" s="211">
        <f>IF(N87="nulová",J87,0)</f>
        <v>0</v>
      </c>
      <c r="BJ87" s="23" t="s">
        <v>80</v>
      </c>
      <c r="BK87" s="211">
        <f>ROUND(I87*H87,2)</f>
        <v>0</v>
      </c>
      <c r="BL87" s="23" t="s">
        <v>275</v>
      </c>
      <c r="BM87" s="23" t="s">
        <v>1212</v>
      </c>
    </row>
    <row r="88" spans="2:65" s="1" customFormat="1" ht="6.9" customHeight="1">
      <c r="B88" s="55"/>
      <c r="C88" s="56"/>
      <c r="D88" s="56"/>
      <c r="E88" s="56"/>
      <c r="F88" s="56"/>
      <c r="G88" s="56"/>
      <c r="H88" s="56"/>
      <c r="I88" s="147"/>
      <c r="J88" s="56"/>
      <c r="K88" s="56"/>
      <c r="L88" s="60"/>
    </row>
  </sheetData>
  <sheetProtection algorithmName="SHA-512" hashValue="txii5FIVqCrTe9utXM+C/6sgnV6CWk2+4NIv3j8ZQM7w6IpcrB6z+JDFkrDIQXgmopVE+YsWWHRj3B6ZVPrjjw==" saltValue="6wzgyo+GF/gZkiLf8D9NzphB41myqrZxSJitU576L2TWJSq9afisqmEjdKdh+e2dbOIUgPyW//nIoyIBGGIaAQ==" spinCount="100000" sheet="1" objects="1" scenarios="1" formatColumns="0" formatRows="0" autoFilter="0"/>
  <autoFilter ref="C83:K87" xr:uid="{00000000-0009-0000-0000-000006000000}"/>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xr:uid="{00000000-0004-0000-0600-000000000000}"/>
    <hyperlink ref="G1:H1" location="C58" display="2) Rekapitulace" xr:uid="{00000000-0004-0000-0600-000001000000}"/>
    <hyperlink ref="J1" location="C83" display="3) Soupis prací" xr:uid="{00000000-0004-0000-0600-000002000000}"/>
    <hyperlink ref="L1:V1" location="'Rekapitulace stavby'!C2" display="Rekapitulace stavby" xr:uid="{00000000-0004-0000-06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R88"/>
  <sheetViews>
    <sheetView showGridLines="0" workbookViewId="0">
      <pane ySplit="1" topLeftCell="A73" activePane="bottomLeft" state="frozen"/>
      <selection pane="bottomLeft"/>
    </sheetView>
  </sheetViews>
  <sheetFormatPr defaultRowHeight="12"/>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19"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0"/>
      <c r="B1" s="120"/>
      <c r="C1" s="120"/>
      <c r="D1" s="121" t="s">
        <v>1</v>
      </c>
      <c r="E1" s="120"/>
      <c r="F1" s="122" t="s">
        <v>105</v>
      </c>
      <c r="G1" s="382" t="s">
        <v>106</v>
      </c>
      <c r="H1" s="382"/>
      <c r="I1" s="123"/>
      <c r="J1" s="122" t="s">
        <v>107</v>
      </c>
      <c r="K1" s="121" t="s">
        <v>108</v>
      </c>
      <c r="L1" s="122" t="s">
        <v>109</v>
      </c>
      <c r="M1" s="122"/>
      <c r="N1" s="122"/>
      <c r="O1" s="122"/>
      <c r="P1" s="122"/>
      <c r="Q1" s="122"/>
      <c r="R1" s="122"/>
      <c r="S1" s="122"/>
      <c r="T1" s="122"/>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 customHeight="1">
      <c r="L2" s="370"/>
      <c r="M2" s="370"/>
      <c r="N2" s="370"/>
      <c r="O2" s="370"/>
      <c r="P2" s="370"/>
      <c r="Q2" s="370"/>
      <c r="R2" s="370"/>
      <c r="S2" s="370"/>
      <c r="T2" s="370"/>
      <c r="U2" s="370"/>
      <c r="V2" s="370"/>
      <c r="AT2" s="23" t="s">
        <v>104</v>
      </c>
    </row>
    <row r="3" spans="1:70" ht="6.9" customHeight="1">
      <c r="B3" s="24"/>
      <c r="C3" s="25"/>
      <c r="D3" s="25"/>
      <c r="E3" s="25"/>
      <c r="F3" s="25"/>
      <c r="G3" s="25"/>
      <c r="H3" s="25"/>
      <c r="I3" s="124"/>
      <c r="J3" s="25"/>
      <c r="K3" s="26"/>
      <c r="AT3" s="23" t="s">
        <v>82</v>
      </c>
    </row>
    <row r="4" spans="1:70" ht="36.9" customHeight="1">
      <c r="B4" s="27"/>
      <c r="C4" s="28"/>
      <c r="D4" s="29" t="s">
        <v>110</v>
      </c>
      <c r="E4" s="28"/>
      <c r="F4" s="28"/>
      <c r="G4" s="28"/>
      <c r="H4" s="28"/>
      <c r="I4" s="125"/>
      <c r="J4" s="28"/>
      <c r="K4" s="30"/>
      <c r="M4" s="31" t="s">
        <v>12</v>
      </c>
      <c r="AT4" s="23" t="s">
        <v>6</v>
      </c>
    </row>
    <row r="5" spans="1:70" ht="6.9" customHeight="1">
      <c r="B5" s="27"/>
      <c r="C5" s="28"/>
      <c r="D5" s="28"/>
      <c r="E5" s="28"/>
      <c r="F5" s="28"/>
      <c r="G5" s="28"/>
      <c r="H5" s="28"/>
      <c r="I5" s="125"/>
      <c r="J5" s="28"/>
      <c r="K5" s="30"/>
    </row>
    <row r="6" spans="1:70" ht="13.2">
      <c r="B6" s="27"/>
      <c r="C6" s="28"/>
      <c r="D6" s="36" t="s">
        <v>18</v>
      </c>
      <c r="E6" s="28"/>
      <c r="F6" s="28"/>
      <c r="G6" s="28"/>
      <c r="H6" s="28"/>
      <c r="I6" s="125"/>
      <c r="J6" s="28"/>
      <c r="K6" s="30"/>
    </row>
    <row r="7" spans="1:70" ht="14.4" customHeight="1">
      <c r="B7" s="27"/>
      <c r="C7" s="28"/>
      <c r="D7" s="28"/>
      <c r="E7" s="383" t="str">
        <f>'Rekapitulace stavby'!K6</f>
        <v>Požární zbrojnice Habartov</v>
      </c>
      <c r="F7" s="384"/>
      <c r="G7" s="384"/>
      <c r="H7" s="384"/>
      <c r="I7" s="125"/>
      <c r="J7" s="28"/>
      <c r="K7" s="30"/>
    </row>
    <row r="8" spans="1:70" ht="13.2">
      <c r="B8" s="27"/>
      <c r="C8" s="28"/>
      <c r="D8" s="36" t="s">
        <v>111</v>
      </c>
      <c r="E8" s="28"/>
      <c r="F8" s="28"/>
      <c r="G8" s="28"/>
      <c r="H8" s="28"/>
      <c r="I8" s="125"/>
      <c r="J8" s="28"/>
      <c r="K8" s="30"/>
    </row>
    <row r="9" spans="1:70" s="1" customFormat="1" ht="14.4" customHeight="1">
      <c r="B9" s="40"/>
      <c r="C9" s="41"/>
      <c r="D9" s="41"/>
      <c r="E9" s="383" t="s">
        <v>1194</v>
      </c>
      <c r="F9" s="386"/>
      <c r="G9" s="386"/>
      <c r="H9" s="386"/>
      <c r="I9" s="126"/>
      <c r="J9" s="41"/>
      <c r="K9" s="44"/>
    </row>
    <row r="10" spans="1:70" s="1" customFormat="1" ht="13.2">
      <c r="B10" s="40"/>
      <c r="C10" s="41"/>
      <c r="D10" s="36" t="s">
        <v>1195</v>
      </c>
      <c r="E10" s="41"/>
      <c r="F10" s="41"/>
      <c r="G10" s="41"/>
      <c r="H10" s="41"/>
      <c r="I10" s="126"/>
      <c r="J10" s="41"/>
      <c r="K10" s="44"/>
    </row>
    <row r="11" spans="1:70" s="1" customFormat="1" ht="36.9" customHeight="1">
      <c r="B11" s="40"/>
      <c r="C11" s="41"/>
      <c r="D11" s="41"/>
      <c r="E11" s="385" t="s">
        <v>1213</v>
      </c>
      <c r="F11" s="386"/>
      <c r="G11" s="386"/>
      <c r="H11" s="386"/>
      <c r="I11" s="126"/>
      <c r="J11" s="41"/>
      <c r="K11" s="44"/>
    </row>
    <row r="12" spans="1:70" s="1" customFormat="1">
      <c r="B12" s="40"/>
      <c r="C12" s="41"/>
      <c r="D12" s="41"/>
      <c r="E12" s="41"/>
      <c r="F12" s="41"/>
      <c r="G12" s="41"/>
      <c r="H12" s="41"/>
      <c r="I12" s="126"/>
      <c r="J12" s="41"/>
      <c r="K12" s="44"/>
    </row>
    <row r="13" spans="1:70" s="1" customFormat="1" ht="14.4" customHeight="1">
      <c r="B13" s="40"/>
      <c r="C13" s="41"/>
      <c r="D13" s="36" t="s">
        <v>20</v>
      </c>
      <c r="E13" s="41"/>
      <c r="F13" s="34" t="s">
        <v>21</v>
      </c>
      <c r="G13" s="41"/>
      <c r="H13" s="41"/>
      <c r="I13" s="127" t="s">
        <v>22</v>
      </c>
      <c r="J13" s="34" t="s">
        <v>21</v>
      </c>
      <c r="K13" s="44"/>
    </row>
    <row r="14" spans="1:70" s="1" customFormat="1" ht="14.4" customHeight="1">
      <c r="B14" s="40"/>
      <c r="C14" s="41"/>
      <c r="D14" s="36" t="s">
        <v>23</v>
      </c>
      <c r="E14" s="41"/>
      <c r="F14" s="34" t="s">
        <v>24</v>
      </c>
      <c r="G14" s="41"/>
      <c r="H14" s="41"/>
      <c r="I14" s="127" t="s">
        <v>25</v>
      </c>
      <c r="J14" s="128" t="str">
        <f>'Rekapitulace stavby'!AN8</f>
        <v>25. 10. 2018</v>
      </c>
      <c r="K14" s="44"/>
    </row>
    <row r="15" spans="1:70" s="1" customFormat="1" ht="10.8" customHeight="1">
      <c r="B15" s="40"/>
      <c r="C15" s="41"/>
      <c r="D15" s="41"/>
      <c r="E15" s="41"/>
      <c r="F15" s="41"/>
      <c r="G15" s="41"/>
      <c r="H15" s="41"/>
      <c r="I15" s="126"/>
      <c r="J15" s="41"/>
      <c r="K15" s="44"/>
    </row>
    <row r="16" spans="1:70" s="1" customFormat="1" ht="14.4" customHeight="1">
      <c r="B16" s="40"/>
      <c r="C16" s="41"/>
      <c r="D16" s="36" t="s">
        <v>27</v>
      </c>
      <c r="E16" s="41"/>
      <c r="F16" s="41"/>
      <c r="G16" s="41"/>
      <c r="H16" s="41"/>
      <c r="I16" s="127" t="s">
        <v>28</v>
      </c>
      <c r="J16" s="34" t="str">
        <f>IF('Rekapitulace stavby'!AN10="","",'Rekapitulace stavby'!AN10)</f>
        <v/>
      </c>
      <c r="K16" s="44"/>
    </row>
    <row r="17" spans="2:11" s="1" customFormat="1" ht="18" customHeight="1">
      <c r="B17" s="40"/>
      <c r="C17" s="41"/>
      <c r="D17" s="41"/>
      <c r="E17" s="34" t="str">
        <f>IF('Rekapitulace stavby'!E11="","",'Rekapitulace stavby'!E11)</f>
        <v xml:space="preserve"> </v>
      </c>
      <c r="F17" s="41"/>
      <c r="G17" s="41"/>
      <c r="H17" s="41"/>
      <c r="I17" s="127" t="s">
        <v>30</v>
      </c>
      <c r="J17" s="34" t="str">
        <f>IF('Rekapitulace stavby'!AN11="","",'Rekapitulace stavby'!AN11)</f>
        <v/>
      </c>
      <c r="K17" s="44"/>
    </row>
    <row r="18" spans="2:11" s="1" customFormat="1" ht="6.9" customHeight="1">
      <c r="B18" s="40"/>
      <c r="C18" s="41"/>
      <c r="D18" s="41"/>
      <c r="E18" s="41"/>
      <c r="F18" s="41"/>
      <c r="G18" s="41"/>
      <c r="H18" s="41"/>
      <c r="I18" s="126"/>
      <c r="J18" s="41"/>
      <c r="K18" s="44"/>
    </row>
    <row r="19" spans="2:11" s="1" customFormat="1" ht="14.4" customHeight="1">
      <c r="B19" s="40"/>
      <c r="C19" s="41"/>
      <c r="D19" s="36" t="s">
        <v>31</v>
      </c>
      <c r="E19" s="41"/>
      <c r="F19" s="41"/>
      <c r="G19" s="41"/>
      <c r="H19" s="41"/>
      <c r="I19" s="127" t="s">
        <v>28</v>
      </c>
      <c r="J19" s="34" t="str">
        <f>IF('Rekapitulace stavby'!AN13="Vyplň údaj","",IF('Rekapitulace stavby'!AN13="","",'Rekapitulace stavby'!AN13))</f>
        <v/>
      </c>
      <c r="K19" s="44"/>
    </row>
    <row r="20" spans="2:11" s="1" customFormat="1" ht="18" customHeight="1">
      <c r="B20" s="40"/>
      <c r="C20" s="41"/>
      <c r="D20" s="41"/>
      <c r="E20" s="34" t="str">
        <f>IF('Rekapitulace stavby'!E14="Vyplň údaj","",IF('Rekapitulace stavby'!E14="","",'Rekapitulace stavby'!E14))</f>
        <v/>
      </c>
      <c r="F20" s="41"/>
      <c r="G20" s="41"/>
      <c r="H20" s="41"/>
      <c r="I20" s="127" t="s">
        <v>30</v>
      </c>
      <c r="J20" s="34" t="str">
        <f>IF('Rekapitulace stavby'!AN14="Vyplň údaj","",IF('Rekapitulace stavby'!AN14="","",'Rekapitulace stavby'!AN14))</f>
        <v/>
      </c>
      <c r="K20" s="44"/>
    </row>
    <row r="21" spans="2:11" s="1" customFormat="1" ht="6.9" customHeight="1">
      <c r="B21" s="40"/>
      <c r="C21" s="41"/>
      <c r="D21" s="41"/>
      <c r="E21" s="41"/>
      <c r="F21" s="41"/>
      <c r="G21" s="41"/>
      <c r="H21" s="41"/>
      <c r="I21" s="126"/>
      <c r="J21" s="41"/>
      <c r="K21" s="44"/>
    </row>
    <row r="22" spans="2:11" s="1" customFormat="1" ht="14.4" customHeight="1">
      <c r="B22" s="40"/>
      <c r="C22" s="41"/>
      <c r="D22" s="36" t="s">
        <v>33</v>
      </c>
      <c r="E22" s="41"/>
      <c r="F22" s="41"/>
      <c r="G22" s="41"/>
      <c r="H22" s="41"/>
      <c r="I22" s="127" t="s">
        <v>28</v>
      </c>
      <c r="J22" s="34" t="s">
        <v>21</v>
      </c>
      <c r="K22" s="44"/>
    </row>
    <row r="23" spans="2:11" s="1" customFormat="1" ht="18" customHeight="1">
      <c r="B23" s="40"/>
      <c r="C23" s="41"/>
      <c r="D23" s="41"/>
      <c r="E23" s="34" t="s">
        <v>34</v>
      </c>
      <c r="F23" s="41"/>
      <c r="G23" s="41"/>
      <c r="H23" s="41"/>
      <c r="I23" s="127" t="s">
        <v>30</v>
      </c>
      <c r="J23" s="34" t="s">
        <v>21</v>
      </c>
      <c r="K23" s="44"/>
    </row>
    <row r="24" spans="2:11" s="1" customFormat="1" ht="6.9" customHeight="1">
      <c r="B24" s="40"/>
      <c r="C24" s="41"/>
      <c r="D24" s="41"/>
      <c r="E24" s="41"/>
      <c r="F24" s="41"/>
      <c r="G24" s="41"/>
      <c r="H24" s="41"/>
      <c r="I24" s="126"/>
      <c r="J24" s="41"/>
      <c r="K24" s="44"/>
    </row>
    <row r="25" spans="2:11" s="1" customFormat="1" ht="14.4" customHeight="1">
      <c r="B25" s="40"/>
      <c r="C25" s="41"/>
      <c r="D25" s="36" t="s">
        <v>36</v>
      </c>
      <c r="E25" s="41"/>
      <c r="F25" s="41"/>
      <c r="G25" s="41"/>
      <c r="H25" s="41"/>
      <c r="I25" s="126"/>
      <c r="J25" s="41"/>
      <c r="K25" s="44"/>
    </row>
    <row r="26" spans="2:11" s="7" customFormat="1" ht="138.6" customHeight="1">
      <c r="B26" s="129"/>
      <c r="C26" s="130"/>
      <c r="D26" s="130"/>
      <c r="E26" s="374" t="s">
        <v>113</v>
      </c>
      <c r="F26" s="374"/>
      <c r="G26" s="374"/>
      <c r="H26" s="374"/>
      <c r="I26" s="131"/>
      <c r="J26" s="130"/>
      <c r="K26" s="132"/>
    </row>
    <row r="27" spans="2:11" s="1" customFormat="1" ht="6.9" customHeight="1">
      <c r="B27" s="40"/>
      <c r="C27" s="41"/>
      <c r="D27" s="41"/>
      <c r="E27" s="41"/>
      <c r="F27" s="41"/>
      <c r="G27" s="41"/>
      <c r="H27" s="41"/>
      <c r="I27" s="126"/>
      <c r="J27" s="41"/>
      <c r="K27" s="44"/>
    </row>
    <row r="28" spans="2:11" s="1" customFormat="1" ht="6.9" customHeight="1">
      <c r="B28" s="40"/>
      <c r="C28" s="41"/>
      <c r="D28" s="84"/>
      <c r="E28" s="84"/>
      <c r="F28" s="84"/>
      <c r="G28" s="84"/>
      <c r="H28" s="84"/>
      <c r="I28" s="133"/>
      <c r="J28" s="84"/>
      <c r="K28" s="134"/>
    </row>
    <row r="29" spans="2:11" s="1" customFormat="1" ht="25.35" customHeight="1">
      <c r="B29" s="40"/>
      <c r="C29" s="41"/>
      <c r="D29" s="135" t="s">
        <v>38</v>
      </c>
      <c r="E29" s="41"/>
      <c r="F29" s="41"/>
      <c r="G29" s="41"/>
      <c r="H29" s="41"/>
      <c r="I29" s="126"/>
      <c r="J29" s="136">
        <f>ROUND(J84,2)</f>
        <v>0</v>
      </c>
      <c r="K29" s="44"/>
    </row>
    <row r="30" spans="2:11" s="1" customFormat="1" ht="6.9" customHeight="1">
      <c r="B30" s="40"/>
      <c r="C30" s="41"/>
      <c r="D30" s="84"/>
      <c r="E30" s="84"/>
      <c r="F30" s="84"/>
      <c r="G30" s="84"/>
      <c r="H30" s="84"/>
      <c r="I30" s="133"/>
      <c r="J30" s="84"/>
      <c r="K30" s="134"/>
    </row>
    <row r="31" spans="2:11" s="1" customFormat="1" ht="14.4" customHeight="1">
      <c r="B31" s="40"/>
      <c r="C31" s="41"/>
      <c r="D31" s="41"/>
      <c r="E31" s="41"/>
      <c r="F31" s="45" t="s">
        <v>40</v>
      </c>
      <c r="G31" s="41"/>
      <c r="H31" s="41"/>
      <c r="I31" s="137" t="s">
        <v>39</v>
      </c>
      <c r="J31" s="45" t="s">
        <v>41</v>
      </c>
      <c r="K31" s="44"/>
    </row>
    <row r="32" spans="2:11" s="1" customFormat="1" ht="14.4" customHeight="1">
      <c r="B32" s="40"/>
      <c r="C32" s="41"/>
      <c r="D32" s="48" t="s">
        <v>42</v>
      </c>
      <c r="E32" s="48" t="s">
        <v>43</v>
      </c>
      <c r="F32" s="138">
        <f>ROUND(SUM(BE84:BE87), 2)</f>
        <v>0</v>
      </c>
      <c r="G32" s="41"/>
      <c r="H32" s="41"/>
      <c r="I32" s="139">
        <v>0.21</v>
      </c>
      <c r="J32" s="138">
        <f>ROUND(ROUND((SUM(BE84:BE87)), 2)*I32, 2)</f>
        <v>0</v>
      </c>
      <c r="K32" s="44"/>
    </row>
    <row r="33" spans="2:11" s="1" customFormat="1" ht="14.4" customHeight="1">
      <c r="B33" s="40"/>
      <c r="C33" s="41"/>
      <c r="D33" s="41"/>
      <c r="E33" s="48" t="s">
        <v>44</v>
      </c>
      <c r="F33" s="138">
        <f>ROUND(SUM(BF84:BF87), 2)</f>
        <v>0</v>
      </c>
      <c r="G33" s="41"/>
      <c r="H33" s="41"/>
      <c r="I33" s="139">
        <v>0.15</v>
      </c>
      <c r="J33" s="138">
        <f>ROUND(ROUND((SUM(BF84:BF87)), 2)*I33, 2)</f>
        <v>0</v>
      </c>
      <c r="K33" s="44"/>
    </row>
    <row r="34" spans="2:11" s="1" customFormat="1" ht="14.4" hidden="1" customHeight="1">
      <c r="B34" s="40"/>
      <c r="C34" s="41"/>
      <c r="D34" s="41"/>
      <c r="E34" s="48" t="s">
        <v>45</v>
      </c>
      <c r="F34" s="138">
        <f>ROUND(SUM(BG84:BG87), 2)</f>
        <v>0</v>
      </c>
      <c r="G34" s="41"/>
      <c r="H34" s="41"/>
      <c r="I34" s="139">
        <v>0.21</v>
      </c>
      <c r="J34" s="138">
        <v>0</v>
      </c>
      <c r="K34" s="44"/>
    </row>
    <row r="35" spans="2:11" s="1" customFormat="1" ht="14.4" hidden="1" customHeight="1">
      <c r="B35" s="40"/>
      <c r="C35" s="41"/>
      <c r="D35" s="41"/>
      <c r="E35" s="48" t="s">
        <v>46</v>
      </c>
      <c r="F35" s="138">
        <f>ROUND(SUM(BH84:BH87), 2)</f>
        <v>0</v>
      </c>
      <c r="G35" s="41"/>
      <c r="H35" s="41"/>
      <c r="I35" s="139">
        <v>0.15</v>
      </c>
      <c r="J35" s="138">
        <v>0</v>
      </c>
      <c r="K35" s="44"/>
    </row>
    <row r="36" spans="2:11" s="1" customFormat="1" ht="14.4" hidden="1" customHeight="1">
      <c r="B36" s="40"/>
      <c r="C36" s="41"/>
      <c r="D36" s="41"/>
      <c r="E36" s="48" t="s">
        <v>47</v>
      </c>
      <c r="F36" s="138">
        <f>ROUND(SUM(BI84:BI87), 2)</f>
        <v>0</v>
      </c>
      <c r="G36" s="41"/>
      <c r="H36" s="41"/>
      <c r="I36" s="139">
        <v>0</v>
      </c>
      <c r="J36" s="138">
        <v>0</v>
      </c>
      <c r="K36" s="44"/>
    </row>
    <row r="37" spans="2:11" s="1" customFormat="1" ht="6.9" customHeight="1">
      <c r="B37" s="40"/>
      <c r="C37" s="41"/>
      <c r="D37" s="41"/>
      <c r="E37" s="41"/>
      <c r="F37" s="41"/>
      <c r="G37" s="41"/>
      <c r="H37" s="41"/>
      <c r="I37" s="126"/>
      <c r="J37" s="41"/>
      <c r="K37" s="44"/>
    </row>
    <row r="38" spans="2:11" s="1" customFormat="1" ht="25.35" customHeight="1">
      <c r="B38" s="40"/>
      <c r="C38" s="140"/>
      <c r="D38" s="141" t="s">
        <v>48</v>
      </c>
      <c r="E38" s="78"/>
      <c r="F38" s="78"/>
      <c r="G38" s="142" t="s">
        <v>49</v>
      </c>
      <c r="H38" s="143" t="s">
        <v>50</v>
      </c>
      <c r="I38" s="144"/>
      <c r="J38" s="145">
        <f>SUM(J29:J36)</f>
        <v>0</v>
      </c>
      <c r="K38" s="146"/>
    </row>
    <row r="39" spans="2:11" s="1" customFormat="1" ht="14.4" customHeight="1">
      <c r="B39" s="55"/>
      <c r="C39" s="56"/>
      <c r="D39" s="56"/>
      <c r="E39" s="56"/>
      <c r="F39" s="56"/>
      <c r="G39" s="56"/>
      <c r="H39" s="56"/>
      <c r="I39" s="147"/>
      <c r="J39" s="56"/>
      <c r="K39" s="57"/>
    </row>
    <row r="43" spans="2:11" s="1" customFormat="1" ht="6.9" customHeight="1">
      <c r="B43" s="148"/>
      <c r="C43" s="149"/>
      <c r="D43" s="149"/>
      <c r="E43" s="149"/>
      <c r="F43" s="149"/>
      <c r="G43" s="149"/>
      <c r="H43" s="149"/>
      <c r="I43" s="150"/>
      <c r="J43" s="149"/>
      <c r="K43" s="151"/>
    </row>
    <row r="44" spans="2:11" s="1" customFormat="1" ht="36.9" customHeight="1">
      <c r="B44" s="40"/>
      <c r="C44" s="29" t="s">
        <v>114</v>
      </c>
      <c r="D44" s="41"/>
      <c r="E44" s="41"/>
      <c r="F44" s="41"/>
      <c r="G44" s="41"/>
      <c r="H44" s="41"/>
      <c r="I44" s="126"/>
      <c r="J44" s="41"/>
      <c r="K44" s="44"/>
    </row>
    <row r="45" spans="2:11" s="1" customFormat="1" ht="6.9" customHeight="1">
      <c r="B45" s="40"/>
      <c r="C45" s="41"/>
      <c r="D45" s="41"/>
      <c r="E45" s="41"/>
      <c r="F45" s="41"/>
      <c r="G45" s="41"/>
      <c r="H45" s="41"/>
      <c r="I45" s="126"/>
      <c r="J45" s="41"/>
      <c r="K45" s="44"/>
    </row>
    <row r="46" spans="2:11" s="1" customFormat="1" ht="14.4" customHeight="1">
      <c r="B46" s="40"/>
      <c r="C46" s="36" t="s">
        <v>18</v>
      </c>
      <c r="D46" s="41"/>
      <c r="E46" s="41"/>
      <c r="F46" s="41"/>
      <c r="G46" s="41"/>
      <c r="H46" s="41"/>
      <c r="I46" s="126"/>
      <c r="J46" s="41"/>
      <c r="K46" s="44"/>
    </row>
    <row r="47" spans="2:11" s="1" customFormat="1" ht="14.4" customHeight="1">
      <c r="B47" s="40"/>
      <c r="C47" s="41"/>
      <c r="D47" s="41"/>
      <c r="E47" s="383" t="str">
        <f>E7</f>
        <v>Požární zbrojnice Habartov</v>
      </c>
      <c r="F47" s="384"/>
      <c r="G47" s="384"/>
      <c r="H47" s="384"/>
      <c r="I47" s="126"/>
      <c r="J47" s="41"/>
      <c r="K47" s="44"/>
    </row>
    <row r="48" spans="2:11" ht="13.2">
      <c r="B48" s="27"/>
      <c r="C48" s="36" t="s">
        <v>111</v>
      </c>
      <c r="D48" s="28"/>
      <c r="E48" s="28"/>
      <c r="F48" s="28"/>
      <c r="G48" s="28"/>
      <c r="H48" s="28"/>
      <c r="I48" s="125"/>
      <c r="J48" s="28"/>
      <c r="K48" s="30"/>
    </row>
    <row r="49" spans="2:47" s="1" customFormat="1" ht="14.4" customHeight="1">
      <c r="B49" s="40"/>
      <c r="C49" s="41"/>
      <c r="D49" s="41"/>
      <c r="E49" s="383" t="s">
        <v>1194</v>
      </c>
      <c r="F49" s="386"/>
      <c r="G49" s="386"/>
      <c r="H49" s="386"/>
      <c r="I49" s="126"/>
      <c r="J49" s="41"/>
      <c r="K49" s="44"/>
    </row>
    <row r="50" spans="2:47" s="1" customFormat="1" ht="14.4" customHeight="1">
      <c r="B50" s="40"/>
      <c r="C50" s="36" t="s">
        <v>1195</v>
      </c>
      <c r="D50" s="41"/>
      <c r="E50" s="41"/>
      <c r="F50" s="41"/>
      <c r="G50" s="41"/>
      <c r="H50" s="41"/>
      <c r="I50" s="126"/>
      <c r="J50" s="41"/>
      <c r="K50" s="44"/>
    </row>
    <row r="51" spans="2:47" s="1" customFormat="1" ht="16.2" customHeight="1">
      <c r="B51" s="40"/>
      <c r="C51" s="41"/>
      <c r="D51" s="41"/>
      <c r="E51" s="385" t="str">
        <f>E11</f>
        <v>D.1.4d - VZT</v>
      </c>
      <c r="F51" s="386"/>
      <c r="G51" s="386"/>
      <c r="H51" s="386"/>
      <c r="I51" s="126"/>
      <c r="J51" s="41"/>
      <c r="K51" s="44"/>
    </row>
    <row r="52" spans="2:47" s="1" customFormat="1" ht="6.9" customHeight="1">
      <c r="B52" s="40"/>
      <c r="C52" s="41"/>
      <c r="D52" s="41"/>
      <c r="E52" s="41"/>
      <c r="F52" s="41"/>
      <c r="G52" s="41"/>
      <c r="H52" s="41"/>
      <c r="I52" s="126"/>
      <c r="J52" s="41"/>
      <c r="K52" s="44"/>
    </row>
    <row r="53" spans="2:47" s="1" customFormat="1" ht="18" customHeight="1">
      <c r="B53" s="40"/>
      <c r="C53" s="36" t="s">
        <v>23</v>
      </c>
      <c r="D53" s="41"/>
      <c r="E53" s="41"/>
      <c r="F53" s="34" t="str">
        <f>F14</f>
        <v>Nám. Přátelství 112, 357 09 Habartov</v>
      </c>
      <c r="G53" s="41"/>
      <c r="H53" s="41"/>
      <c r="I53" s="127" t="s">
        <v>25</v>
      </c>
      <c r="J53" s="128" t="str">
        <f>IF(J14="","",J14)</f>
        <v>25. 10. 2018</v>
      </c>
      <c r="K53" s="44"/>
    </row>
    <row r="54" spans="2:47" s="1" customFormat="1" ht="6.9" customHeight="1">
      <c r="B54" s="40"/>
      <c r="C54" s="41"/>
      <c r="D54" s="41"/>
      <c r="E54" s="41"/>
      <c r="F54" s="41"/>
      <c r="G54" s="41"/>
      <c r="H54" s="41"/>
      <c r="I54" s="126"/>
      <c r="J54" s="41"/>
      <c r="K54" s="44"/>
    </row>
    <row r="55" spans="2:47" s="1" customFormat="1" ht="13.2">
      <c r="B55" s="40"/>
      <c r="C55" s="36" t="s">
        <v>27</v>
      </c>
      <c r="D55" s="41"/>
      <c r="E55" s="41"/>
      <c r="F55" s="34" t="str">
        <f>E17</f>
        <v xml:space="preserve"> </v>
      </c>
      <c r="G55" s="41"/>
      <c r="H55" s="41"/>
      <c r="I55" s="127" t="s">
        <v>33</v>
      </c>
      <c r="J55" s="374" t="str">
        <f>E23</f>
        <v>Ing. Šárka Dubská, Pod Strání 7, 362 63 Dalovice</v>
      </c>
      <c r="K55" s="44"/>
    </row>
    <row r="56" spans="2:47" s="1" customFormat="1" ht="14.4" customHeight="1">
      <c r="B56" s="40"/>
      <c r="C56" s="36" t="s">
        <v>31</v>
      </c>
      <c r="D56" s="41"/>
      <c r="E56" s="41"/>
      <c r="F56" s="34" t="str">
        <f>IF(E20="","",E20)</f>
        <v/>
      </c>
      <c r="G56" s="41"/>
      <c r="H56" s="41"/>
      <c r="I56" s="126"/>
      <c r="J56" s="378"/>
      <c r="K56" s="44"/>
    </row>
    <row r="57" spans="2:47" s="1" customFormat="1" ht="10.35" customHeight="1">
      <c r="B57" s="40"/>
      <c r="C57" s="41"/>
      <c r="D57" s="41"/>
      <c r="E57" s="41"/>
      <c r="F57" s="41"/>
      <c r="G57" s="41"/>
      <c r="H57" s="41"/>
      <c r="I57" s="126"/>
      <c r="J57" s="41"/>
      <c r="K57" s="44"/>
    </row>
    <row r="58" spans="2:47" s="1" customFormat="1" ht="29.25" customHeight="1">
      <c r="B58" s="40"/>
      <c r="C58" s="152" t="s">
        <v>115</v>
      </c>
      <c r="D58" s="140"/>
      <c r="E58" s="140"/>
      <c r="F58" s="140"/>
      <c r="G58" s="140"/>
      <c r="H58" s="140"/>
      <c r="I58" s="153"/>
      <c r="J58" s="154" t="s">
        <v>116</v>
      </c>
      <c r="K58" s="155"/>
    </row>
    <row r="59" spans="2:47" s="1" customFormat="1" ht="10.35" customHeight="1">
      <c r="B59" s="40"/>
      <c r="C59" s="41"/>
      <c r="D59" s="41"/>
      <c r="E59" s="41"/>
      <c r="F59" s="41"/>
      <c r="G59" s="41"/>
      <c r="H59" s="41"/>
      <c r="I59" s="126"/>
      <c r="J59" s="41"/>
      <c r="K59" s="44"/>
    </row>
    <row r="60" spans="2:47" s="1" customFormat="1" ht="29.25" customHeight="1">
      <c r="B60" s="40"/>
      <c r="C60" s="156" t="s">
        <v>117</v>
      </c>
      <c r="D60" s="41"/>
      <c r="E60" s="41"/>
      <c r="F60" s="41"/>
      <c r="G60" s="41"/>
      <c r="H60" s="41"/>
      <c r="I60" s="126"/>
      <c r="J60" s="136">
        <f>J84</f>
        <v>0</v>
      </c>
      <c r="K60" s="44"/>
      <c r="AU60" s="23" t="s">
        <v>118</v>
      </c>
    </row>
    <row r="61" spans="2:47" s="8" customFormat="1" ht="24.9" customHeight="1">
      <c r="B61" s="157"/>
      <c r="C61" s="158"/>
      <c r="D61" s="159" t="s">
        <v>134</v>
      </c>
      <c r="E61" s="160"/>
      <c r="F61" s="160"/>
      <c r="G61" s="160"/>
      <c r="H61" s="160"/>
      <c r="I61" s="161"/>
      <c r="J61" s="162">
        <f>J85</f>
        <v>0</v>
      </c>
      <c r="K61" s="163"/>
    </row>
    <row r="62" spans="2:47" s="9" customFormat="1" ht="19.95" customHeight="1">
      <c r="B62" s="164"/>
      <c r="C62" s="165"/>
      <c r="D62" s="166" t="s">
        <v>1214</v>
      </c>
      <c r="E62" s="167"/>
      <c r="F62" s="167"/>
      <c r="G62" s="167"/>
      <c r="H62" s="167"/>
      <c r="I62" s="168"/>
      <c r="J62" s="169">
        <f>J86</f>
        <v>0</v>
      </c>
      <c r="K62" s="170"/>
    </row>
    <row r="63" spans="2:47" s="1" customFormat="1" ht="21.75" customHeight="1">
      <c r="B63" s="40"/>
      <c r="C63" s="41"/>
      <c r="D63" s="41"/>
      <c r="E63" s="41"/>
      <c r="F63" s="41"/>
      <c r="G63" s="41"/>
      <c r="H63" s="41"/>
      <c r="I63" s="126"/>
      <c r="J63" s="41"/>
      <c r="K63" s="44"/>
    </row>
    <row r="64" spans="2:47" s="1" customFormat="1" ht="6.9" customHeight="1">
      <c r="B64" s="55"/>
      <c r="C64" s="56"/>
      <c r="D64" s="56"/>
      <c r="E64" s="56"/>
      <c r="F64" s="56"/>
      <c r="G64" s="56"/>
      <c r="H64" s="56"/>
      <c r="I64" s="147"/>
      <c r="J64" s="56"/>
      <c r="K64" s="57"/>
    </row>
    <row r="68" spans="2:12" s="1" customFormat="1" ht="6.9" customHeight="1">
      <c r="B68" s="58"/>
      <c r="C68" s="59"/>
      <c r="D68" s="59"/>
      <c r="E68" s="59"/>
      <c r="F68" s="59"/>
      <c r="G68" s="59"/>
      <c r="H68" s="59"/>
      <c r="I68" s="150"/>
      <c r="J68" s="59"/>
      <c r="K68" s="59"/>
      <c r="L68" s="60"/>
    </row>
    <row r="69" spans="2:12" s="1" customFormat="1" ht="36.9" customHeight="1">
      <c r="B69" s="40"/>
      <c r="C69" s="61" t="s">
        <v>144</v>
      </c>
      <c r="D69" s="62"/>
      <c r="E69" s="62"/>
      <c r="F69" s="62"/>
      <c r="G69" s="62"/>
      <c r="H69" s="62"/>
      <c r="I69" s="171"/>
      <c r="J69" s="62"/>
      <c r="K69" s="62"/>
      <c r="L69" s="60"/>
    </row>
    <row r="70" spans="2:12" s="1" customFormat="1" ht="6.9" customHeight="1">
      <c r="B70" s="40"/>
      <c r="C70" s="62"/>
      <c r="D70" s="62"/>
      <c r="E70" s="62"/>
      <c r="F70" s="62"/>
      <c r="G70" s="62"/>
      <c r="H70" s="62"/>
      <c r="I70" s="171"/>
      <c r="J70" s="62"/>
      <c r="K70" s="62"/>
      <c r="L70" s="60"/>
    </row>
    <row r="71" spans="2:12" s="1" customFormat="1" ht="14.4" customHeight="1">
      <c r="B71" s="40"/>
      <c r="C71" s="64" t="s">
        <v>18</v>
      </c>
      <c r="D71" s="62"/>
      <c r="E71" s="62"/>
      <c r="F71" s="62"/>
      <c r="G71" s="62"/>
      <c r="H71" s="62"/>
      <c r="I71" s="171"/>
      <c r="J71" s="62"/>
      <c r="K71" s="62"/>
      <c r="L71" s="60"/>
    </row>
    <row r="72" spans="2:12" s="1" customFormat="1" ht="14.4" customHeight="1">
      <c r="B72" s="40"/>
      <c r="C72" s="62"/>
      <c r="D72" s="62"/>
      <c r="E72" s="379" t="str">
        <f>E7</f>
        <v>Požární zbrojnice Habartov</v>
      </c>
      <c r="F72" s="380"/>
      <c r="G72" s="380"/>
      <c r="H72" s="380"/>
      <c r="I72" s="171"/>
      <c r="J72" s="62"/>
      <c r="K72" s="62"/>
      <c r="L72" s="60"/>
    </row>
    <row r="73" spans="2:12" ht="13.2">
      <c r="B73" s="27"/>
      <c r="C73" s="64" t="s">
        <v>111</v>
      </c>
      <c r="D73" s="256"/>
      <c r="E73" s="256"/>
      <c r="F73" s="256"/>
      <c r="G73" s="256"/>
      <c r="H73" s="256"/>
      <c r="J73" s="256"/>
      <c r="K73" s="256"/>
      <c r="L73" s="257"/>
    </row>
    <row r="74" spans="2:12" s="1" customFormat="1" ht="14.4" customHeight="1">
      <c r="B74" s="40"/>
      <c r="C74" s="62"/>
      <c r="D74" s="62"/>
      <c r="E74" s="379" t="s">
        <v>1194</v>
      </c>
      <c r="F74" s="381"/>
      <c r="G74" s="381"/>
      <c r="H74" s="381"/>
      <c r="I74" s="171"/>
      <c r="J74" s="62"/>
      <c r="K74" s="62"/>
      <c r="L74" s="60"/>
    </row>
    <row r="75" spans="2:12" s="1" customFormat="1" ht="14.4" customHeight="1">
      <c r="B75" s="40"/>
      <c r="C75" s="64" t="s">
        <v>1195</v>
      </c>
      <c r="D75" s="62"/>
      <c r="E75" s="62"/>
      <c r="F75" s="62"/>
      <c r="G75" s="62"/>
      <c r="H75" s="62"/>
      <c r="I75" s="171"/>
      <c r="J75" s="62"/>
      <c r="K75" s="62"/>
      <c r="L75" s="60"/>
    </row>
    <row r="76" spans="2:12" s="1" customFormat="1" ht="16.2" customHeight="1">
      <c r="B76" s="40"/>
      <c r="C76" s="62"/>
      <c r="D76" s="62"/>
      <c r="E76" s="353" t="str">
        <f>E11</f>
        <v>D.1.4d - VZT</v>
      </c>
      <c r="F76" s="381"/>
      <c r="G76" s="381"/>
      <c r="H76" s="381"/>
      <c r="I76" s="171"/>
      <c r="J76" s="62"/>
      <c r="K76" s="62"/>
      <c r="L76" s="60"/>
    </row>
    <row r="77" spans="2:12" s="1" customFormat="1" ht="6.9" customHeight="1">
      <c r="B77" s="40"/>
      <c r="C77" s="62"/>
      <c r="D77" s="62"/>
      <c r="E77" s="62"/>
      <c r="F77" s="62"/>
      <c r="G77" s="62"/>
      <c r="H77" s="62"/>
      <c r="I77" s="171"/>
      <c r="J77" s="62"/>
      <c r="K77" s="62"/>
      <c r="L77" s="60"/>
    </row>
    <row r="78" spans="2:12" s="1" customFormat="1" ht="18" customHeight="1">
      <c r="B78" s="40"/>
      <c r="C78" s="64" t="s">
        <v>23</v>
      </c>
      <c r="D78" s="62"/>
      <c r="E78" s="62"/>
      <c r="F78" s="172" t="str">
        <f>F14</f>
        <v>Nám. Přátelství 112, 357 09 Habartov</v>
      </c>
      <c r="G78" s="62"/>
      <c r="H78" s="62"/>
      <c r="I78" s="173" t="s">
        <v>25</v>
      </c>
      <c r="J78" s="72" t="str">
        <f>IF(J14="","",J14)</f>
        <v>25. 10. 2018</v>
      </c>
      <c r="K78" s="62"/>
      <c r="L78" s="60"/>
    </row>
    <row r="79" spans="2:12" s="1" customFormat="1" ht="6.9" customHeight="1">
      <c r="B79" s="40"/>
      <c r="C79" s="62"/>
      <c r="D79" s="62"/>
      <c r="E79" s="62"/>
      <c r="F79" s="62"/>
      <c r="G79" s="62"/>
      <c r="H79" s="62"/>
      <c r="I79" s="171"/>
      <c r="J79" s="62"/>
      <c r="K79" s="62"/>
      <c r="L79" s="60"/>
    </row>
    <row r="80" spans="2:12" s="1" customFormat="1" ht="13.2">
      <c r="B80" s="40"/>
      <c r="C80" s="64" t="s">
        <v>27</v>
      </c>
      <c r="D80" s="62"/>
      <c r="E80" s="62"/>
      <c r="F80" s="172" t="str">
        <f>E17</f>
        <v xml:space="preserve"> </v>
      </c>
      <c r="G80" s="62"/>
      <c r="H80" s="62"/>
      <c r="I80" s="173" t="s">
        <v>33</v>
      </c>
      <c r="J80" s="172" t="str">
        <f>E23</f>
        <v>Ing. Šárka Dubská, Pod Strání 7, 362 63 Dalovice</v>
      </c>
      <c r="K80" s="62"/>
      <c r="L80" s="60"/>
    </row>
    <row r="81" spans="2:65" s="1" customFormat="1" ht="14.4" customHeight="1">
      <c r="B81" s="40"/>
      <c r="C81" s="64" t="s">
        <v>31</v>
      </c>
      <c r="D81" s="62"/>
      <c r="E81" s="62"/>
      <c r="F81" s="172" t="str">
        <f>IF(E20="","",E20)</f>
        <v/>
      </c>
      <c r="G81" s="62"/>
      <c r="H81" s="62"/>
      <c r="I81" s="171"/>
      <c r="J81" s="62"/>
      <c r="K81" s="62"/>
      <c r="L81" s="60"/>
    </row>
    <row r="82" spans="2:65" s="1" customFormat="1" ht="10.35" customHeight="1">
      <c r="B82" s="40"/>
      <c r="C82" s="62"/>
      <c r="D82" s="62"/>
      <c r="E82" s="62"/>
      <c r="F82" s="62"/>
      <c r="G82" s="62"/>
      <c r="H82" s="62"/>
      <c r="I82" s="171"/>
      <c r="J82" s="62"/>
      <c r="K82" s="62"/>
      <c r="L82" s="60"/>
    </row>
    <row r="83" spans="2:65" s="10" customFormat="1" ht="29.25" customHeight="1">
      <c r="B83" s="174"/>
      <c r="C83" s="175" t="s">
        <v>145</v>
      </c>
      <c r="D83" s="176" t="s">
        <v>57</v>
      </c>
      <c r="E83" s="176" t="s">
        <v>53</v>
      </c>
      <c r="F83" s="176" t="s">
        <v>146</v>
      </c>
      <c r="G83" s="176" t="s">
        <v>147</v>
      </c>
      <c r="H83" s="176" t="s">
        <v>148</v>
      </c>
      <c r="I83" s="177" t="s">
        <v>149</v>
      </c>
      <c r="J83" s="176" t="s">
        <v>116</v>
      </c>
      <c r="K83" s="178" t="s">
        <v>150</v>
      </c>
      <c r="L83" s="179"/>
      <c r="M83" s="80" t="s">
        <v>151</v>
      </c>
      <c r="N83" s="81" t="s">
        <v>42</v>
      </c>
      <c r="O83" s="81" t="s">
        <v>152</v>
      </c>
      <c r="P83" s="81" t="s">
        <v>153</v>
      </c>
      <c r="Q83" s="81" t="s">
        <v>154</v>
      </c>
      <c r="R83" s="81" t="s">
        <v>155</v>
      </c>
      <c r="S83" s="81" t="s">
        <v>156</v>
      </c>
      <c r="T83" s="82" t="s">
        <v>157</v>
      </c>
    </row>
    <row r="84" spans="2:65" s="1" customFormat="1" ht="29.25" customHeight="1">
      <c r="B84" s="40"/>
      <c r="C84" s="86" t="s">
        <v>117</v>
      </c>
      <c r="D84" s="62"/>
      <c r="E84" s="62"/>
      <c r="F84" s="62"/>
      <c r="G84" s="62"/>
      <c r="H84" s="62"/>
      <c r="I84" s="171"/>
      <c r="J84" s="180">
        <f>BK84</f>
        <v>0</v>
      </c>
      <c r="K84" s="62"/>
      <c r="L84" s="60"/>
      <c r="M84" s="83"/>
      <c r="N84" s="84"/>
      <c r="O84" s="84"/>
      <c r="P84" s="181">
        <f>P85</f>
        <v>0</v>
      </c>
      <c r="Q84" s="84"/>
      <c r="R84" s="181">
        <f>R85</f>
        <v>0</v>
      </c>
      <c r="S84" s="84"/>
      <c r="T84" s="182">
        <f>T85</f>
        <v>0</v>
      </c>
      <c r="AT84" s="23" t="s">
        <v>71</v>
      </c>
      <c r="AU84" s="23" t="s">
        <v>118</v>
      </c>
      <c r="BK84" s="183">
        <f>BK85</f>
        <v>0</v>
      </c>
    </row>
    <row r="85" spans="2:65" s="11" customFormat="1" ht="37.35" customHeight="1">
      <c r="B85" s="184"/>
      <c r="C85" s="185"/>
      <c r="D85" s="186" t="s">
        <v>71</v>
      </c>
      <c r="E85" s="187" t="s">
        <v>649</v>
      </c>
      <c r="F85" s="187" t="s">
        <v>650</v>
      </c>
      <c r="G85" s="185"/>
      <c r="H85" s="185"/>
      <c r="I85" s="188"/>
      <c r="J85" s="189">
        <f>BK85</f>
        <v>0</v>
      </c>
      <c r="K85" s="185"/>
      <c r="L85" s="190"/>
      <c r="M85" s="191"/>
      <c r="N85" s="192"/>
      <c r="O85" s="192"/>
      <c r="P85" s="193">
        <f>P86</f>
        <v>0</v>
      </c>
      <c r="Q85" s="192"/>
      <c r="R85" s="193">
        <f>R86</f>
        <v>0</v>
      </c>
      <c r="S85" s="192"/>
      <c r="T85" s="194">
        <f>T86</f>
        <v>0</v>
      </c>
      <c r="AR85" s="195" t="s">
        <v>82</v>
      </c>
      <c r="AT85" s="196" t="s">
        <v>71</v>
      </c>
      <c r="AU85" s="196" t="s">
        <v>72</v>
      </c>
      <c r="AY85" s="195" t="s">
        <v>160</v>
      </c>
      <c r="BK85" s="197">
        <f>BK86</f>
        <v>0</v>
      </c>
    </row>
    <row r="86" spans="2:65" s="11" customFormat="1" ht="19.95" customHeight="1">
      <c r="B86" s="184"/>
      <c r="C86" s="185"/>
      <c r="D86" s="186" t="s">
        <v>71</v>
      </c>
      <c r="E86" s="198" t="s">
        <v>1215</v>
      </c>
      <c r="F86" s="198" t="s">
        <v>1216</v>
      </c>
      <c r="G86" s="185"/>
      <c r="H86" s="185"/>
      <c r="I86" s="188"/>
      <c r="J86" s="199">
        <f>BK86</f>
        <v>0</v>
      </c>
      <c r="K86" s="185"/>
      <c r="L86" s="190"/>
      <c r="M86" s="191"/>
      <c r="N86" s="192"/>
      <c r="O86" s="192"/>
      <c r="P86" s="193">
        <f>P87</f>
        <v>0</v>
      </c>
      <c r="Q86" s="192"/>
      <c r="R86" s="193">
        <f>R87</f>
        <v>0</v>
      </c>
      <c r="S86" s="192"/>
      <c r="T86" s="194">
        <f>T87</f>
        <v>0</v>
      </c>
      <c r="AR86" s="195" t="s">
        <v>82</v>
      </c>
      <c r="AT86" s="196" t="s">
        <v>71</v>
      </c>
      <c r="AU86" s="196" t="s">
        <v>80</v>
      </c>
      <c r="AY86" s="195" t="s">
        <v>160</v>
      </c>
      <c r="BK86" s="197">
        <f>BK87</f>
        <v>0</v>
      </c>
    </row>
    <row r="87" spans="2:65" s="1" customFormat="1" ht="14.4" customHeight="1">
      <c r="B87" s="40"/>
      <c r="C87" s="200" t="s">
        <v>80</v>
      </c>
      <c r="D87" s="200" t="s">
        <v>162</v>
      </c>
      <c r="E87" s="201" t="s">
        <v>1217</v>
      </c>
      <c r="F87" s="202" t="s">
        <v>1216</v>
      </c>
      <c r="G87" s="203" t="s">
        <v>509</v>
      </c>
      <c r="H87" s="204">
        <v>1</v>
      </c>
      <c r="I87" s="205"/>
      <c r="J87" s="206">
        <f>ROUND(I87*H87,2)</f>
        <v>0</v>
      </c>
      <c r="K87" s="202" t="s">
        <v>21</v>
      </c>
      <c r="L87" s="60"/>
      <c r="M87" s="207" t="s">
        <v>21</v>
      </c>
      <c r="N87" s="250" t="s">
        <v>43</v>
      </c>
      <c r="O87" s="251"/>
      <c r="P87" s="252">
        <f>O87*H87</f>
        <v>0</v>
      </c>
      <c r="Q87" s="252">
        <v>0</v>
      </c>
      <c r="R87" s="252">
        <f>Q87*H87</f>
        <v>0</v>
      </c>
      <c r="S87" s="252">
        <v>0</v>
      </c>
      <c r="T87" s="253">
        <f>S87*H87</f>
        <v>0</v>
      </c>
      <c r="AR87" s="23" t="s">
        <v>275</v>
      </c>
      <c r="AT87" s="23" t="s">
        <v>162</v>
      </c>
      <c r="AU87" s="23" t="s">
        <v>82</v>
      </c>
      <c r="AY87" s="23" t="s">
        <v>160</v>
      </c>
      <c r="BE87" s="211">
        <f>IF(N87="základní",J87,0)</f>
        <v>0</v>
      </c>
      <c r="BF87" s="211">
        <f>IF(N87="snížená",J87,0)</f>
        <v>0</v>
      </c>
      <c r="BG87" s="211">
        <f>IF(N87="zákl. přenesená",J87,0)</f>
        <v>0</v>
      </c>
      <c r="BH87" s="211">
        <f>IF(N87="sníž. přenesená",J87,0)</f>
        <v>0</v>
      </c>
      <c r="BI87" s="211">
        <f>IF(N87="nulová",J87,0)</f>
        <v>0</v>
      </c>
      <c r="BJ87" s="23" t="s">
        <v>80</v>
      </c>
      <c r="BK87" s="211">
        <f>ROUND(I87*H87,2)</f>
        <v>0</v>
      </c>
      <c r="BL87" s="23" t="s">
        <v>275</v>
      </c>
      <c r="BM87" s="23" t="s">
        <v>1218</v>
      </c>
    </row>
    <row r="88" spans="2:65" s="1" customFormat="1" ht="6.9" customHeight="1">
      <c r="B88" s="55"/>
      <c r="C88" s="56"/>
      <c r="D88" s="56"/>
      <c r="E88" s="56"/>
      <c r="F88" s="56"/>
      <c r="G88" s="56"/>
      <c r="H88" s="56"/>
      <c r="I88" s="147"/>
      <c r="J88" s="56"/>
      <c r="K88" s="56"/>
      <c r="L88" s="60"/>
    </row>
  </sheetData>
  <sheetProtection algorithmName="SHA-512" hashValue="Bt+Um4PFs3iHKIDZ6LihD7GB3Kni2fxvfAruFg8lhIuoCWXOsA60GfCFMLtcEU0UL6bh+ZrpnQN1D7cxr0D7tg==" saltValue="wYtmY+yyRmrF58tTpTjgRL3FA4RdYIuPKWxf+KeAKWCVxxK2oxur61B/zhxknr9t/tsEVPfN/GgVO2/XayR1lw==" spinCount="100000" sheet="1" objects="1" scenarios="1" formatColumns="0" formatRows="0" autoFilter="0"/>
  <autoFilter ref="C83:K87" xr:uid="{00000000-0009-0000-0000-000007000000}"/>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xr:uid="{00000000-0004-0000-0700-000000000000}"/>
    <hyperlink ref="G1:H1" location="C58" display="2) Rekapitulace" xr:uid="{00000000-0004-0000-0700-000001000000}"/>
    <hyperlink ref="J1" location="C83" display="3) Soupis prací" xr:uid="{00000000-0004-0000-0700-000002000000}"/>
    <hyperlink ref="L1:V1" location="'Rekapitulace stavby'!C2" display="Rekapitulace stavby" xr:uid="{00000000-0004-0000-07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6"/>
  <sheetViews>
    <sheetView showGridLines="0" zoomScaleNormal="100" workbookViewId="0"/>
  </sheetViews>
  <sheetFormatPr defaultRowHeight="12"/>
  <cols>
    <col min="1" max="1" width="8.28515625" style="258" customWidth="1"/>
    <col min="2" max="2" width="1.7109375" style="258" customWidth="1"/>
    <col min="3" max="4" width="5" style="258" customWidth="1"/>
    <col min="5" max="5" width="11.7109375" style="258" customWidth="1"/>
    <col min="6" max="6" width="9.140625" style="258" customWidth="1"/>
    <col min="7" max="7" width="5" style="258" customWidth="1"/>
    <col min="8" max="8" width="77.85546875" style="258" customWidth="1"/>
    <col min="9" max="10" width="20" style="258" customWidth="1"/>
    <col min="11" max="11" width="1.7109375" style="258" customWidth="1"/>
  </cols>
  <sheetData>
    <row r="1" spans="2:11" ht="37.5" customHeight="1"/>
    <row r="2" spans="2:11" ht="7.5" customHeight="1">
      <c r="B2" s="259"/>
      <c r="C2" s="260"/>
      <c r="D2" s="260"/>
      <c r="E2" s="260"/>
      <c r="F2" s="260"/>
      <c r="G2" s="260"/>
      <c r="H2" s="260"/>
      <c r="I2" s="260"/>
      <c r="J2" s="260"/>
      <c r="K2" s="261"/>
    </row>
    <row r="3" spans="2:11" s="14" customFormat="1" ht="45" customHeight="1">
      <c r="B3" s="262"/>
      <c r="C3" s="388" t="s">
        <v>1219</v>
      </c>
      <c r="D3" s="388"/>
      <c r="E3" s="388"/>
      <c r="F3" s="388"/>
      <c r="G3" s="388"/>
      <c r="H3" s="388"/>
      <c r="I3" s="388"/>
      <c r="J3" s="388"/>
      <c r="K3" s="263"/>
    </row>
    <row r="4" spans="2:11" ht="25.5" customHeight="1">
      <c r="B4" s="264"/>
      <c r="C4" s="389" t="s">
        <v>1220</v>
      </c>
      <c r="D4" s="389"/>
      <c r="E4" s="389"/>
      <c r="F4" s="389"/>
      <c r="G4" s="389"/>
      <c r="H4" s="389"/>
      <c r="I4" s="389"/>
      <c r="J4" s="389"/>
      <c r="K4" s="265"/>
    </row>
    <row r="5" spans="2:11" ht="5.25" customHeight="1">
      <c r="B5" s="264"/>
      <c r="C5" s="266"/>
      <c r="D5" s="266"/>
      <c r="E5" s="266"/>
      <c r="F5" s="266"/>
      <c r="G5" s="266"/>
      <c r="H5" s="266"/>
      <c r="I5" s="266"/>
      <c r="J5" s="266"/>
      <c r="K5" s="265"/>
    </row>
    <row r="6" spans="2:11" ht="15" customHeight="1">
      <c r="B6" s="264"/>
      <c r="C6" s="387" t="s">
        <v>1221</v>
      </c>
      <c r="D6" s="387"/>
      <c r="E6" s="387"/>
      <c r="F6" s="387"/>
      <c r="G6" s="387"/>
      <c r="H6" s="387"/>
      <c r="I6" s="387"/>
      <c r="J6" s="387"/>
      <c r="K6" s="265"/>
    </row>
    <row r="7" spans="2:11" ht="15" customHeight="1">
      <c r="B7" s="268"/>
      <c r="C7" s="387" t="s">
        <v>1222</v>
      </c>
      <c r="D7" s="387"/>
      <c r="E7" s="387"/>
      <c r="F7" s="387"/>
      <c r="G7" s="387"/>
      <c r="H7" s="387"/>
      <c r="I7" s="387"/>
      <c r="J7" s="387"/>
      <c r="K7" s="265"/>
    </row>
    <row r="8" spans="2:11" ht="12.75" customHeight="1">
      <c r="B8" s="268"/>
      <c r="C8" s="267"/>
      <c r="D8" s="267"/>
      <c r="E8" s="267"/>
      <c r="F8" s="267"/>
      <c r="G8" s="267"/>
      <c r="H8" s="267"/>
      <c r="I8" s="267"/>
      <c r="J8" s="267"/>
      <c r="K8" s="265"/>
    </row>
    <row r="9" spans="2:11" ht="15" customHeight="1">
      <c r="B9" s="268"/>
      <c r="C9" s="387" t="s">
        <v>1223</v>
      </c>
      <c r="D9" s="387"/>
      <c r="E9" s="387"/>
      <c r="F9" s="387"/>
      <c r="G9" s="387"/>
      <c r="H9" s="387"/>
      <c r="I9" s="387"/>
      <c r="J9" s="387"/>
      <c r="K9" s="265"/>
    </row>
    <row r="10" spans="2:11" ht="15" customHeight="1">
      <c r="B10" s="268"/>
      <c r="C10" s="267"/>
      <c r="D10" s="387" t="s">
        <v>1224</v>
      </c>
      <c r="E10" s="387"/>
      <c r="F10" s="387"/>
      <c r="G10" s="387"/>
      <c r="H10" s="387"/>
      <c r="I10" s="387"/>
      <c r="J10" s="387"/>
      <c r="K10" s="265"/>
    </row>
    <row r="11" spans="2:11" ht="15" customHeight="1">
      <c r="B11" s="268"/>
      <c r="C11" s="269"/>
      <c r="D11" s="387" t="s">
        <v>1225</v>
      </c>
      <c r="E11" s="387"/>
      <c r="F11" s="387"/>
      <c r="G11" s="387"/>
      <c r="H11" s="387"/>
      <c r="I11" s="387"/>
      <c r="J11" s="387"/>
      <c r="K11" s="265"/>
    </row>
    <row r="12" spans="2:11" ht="12.75" customHeight="1">
      <c r="B12" s="268"/>
      <c r="C12" s="269"/>
      <c r="D12" s="269"/>
      <c r="E12" s="269"/>
      <c r="F12" s="269"/>
      <c r="G12" s="269"/>
      <c r="H12" s="269"/>
      <c r="I12" s="269"/>
      <c r="J12" s="269"/>
      <c r="K12" s="265"/>
    </row>
    <row r="13" spans="2:11" ht="15" customHeight="1">
      <c r="B13" s="268"/>
      <c r="C13" s="269"/>
      <c r="D13" s="387" t="s">
        <v>1226</v>
      </c>
      <c r="E13" s="387"/>
      <c r="F13" s="387"/>
      <c r="G13" s="387"/>
      <c r="H13" s="387"/>
      <c r="I13" s="387"/>
      <c r="J13" s="387"/>
      <c r="K13" s="265"/>
    </row>
    <row r="14" spans="2:11" ht="15" customHeight="1">
      <c r="B14" s="268"/>
      <c r="C14" s="269"/>
      <c r="D14" s="387" t="s">
        <v>1227</v>
      </c>
      <c r="E14" s="387"/>
      <c r="F14" s="387"/>
      <c r="G14" s="387"/>
      <c r="H14" s="387"/>
      <c r="I14" s="387"/>
      <c r="J14" s="387"/>
      <c r="K14" s="265"/>
    </row>
    <row r="15" spans="2:11" ht="15" customHeight="1">
      <c r="B15" s="268"/>
      <c r="C15" s="269"/>
      <c r="D15" s="387" t="s">
        <v>1228</v>
      </c>
      <c r="E15" s="387"/>
      <c r="F15" s="387"/>
      <c r="G15" s="387"/>
      <c r="H15" s="387"/>
      <c r="I15" s="387"/>
      <c r="J15" s="387"/>
      <c r="K15" s="265"/>
    </row>
    <row r="16" spans="2:11" ht="15" customHeight="1">
      <c r="B16" s="268"/>
      <c r="C16" s="269"/>
      <c r="D16" s="269"/>
      <c r="E16" s="270" t="s">
        <v>79</v>
      </c>
      <c r="F16" s="387" t="s">
        <v>1229</v>
      </c>
      <c r="G16" s="387"/>
      <c r="H16" s="387"/>
      <c r="I16" s="387"/>
      <c r="J16" s="387"/>
      <c r="K16" s="265"/>
    </row>
    <row r="17" spans="2:11" ht="15" customHeight="1">
      <c r="B17" s="268"/>
      <c r="C17" s="269"/>
      <c r="D17" s="269"/>
      <c r="E17" s="270" t="s">
        <v>1230</v>
      </c>
      <c r="F17" s="387" t="s">
        <v>1231</v>
      </c>
      <c r="G17" s="387"/>
      <c r="H17" s="387"/>
      <c r="I17" s="387"/>
      <c r="J17" s="387"/>
      <c r="K17" s="265"/>
    </row>
    <row r="18" spans="2:11" ht="15" customHeight="1">
      <c r="B18" s="268"/>
      <c r="C18" s="269"/>
      <c r="D18" s="269"/>
      <c r="E18" s="270" t="s">
        <v>1232</v>
      </c>
      <c r="F18" s="387" t="s">
        <v>1233</v>
      </c>
      <c r="G18" s="387"/>
      <c r="H18" s="387"/>
      <c r="I18" s="387"/>
      <c r="J18" s="387"/>
      <c r="K18" s="265"/>
    </row>
    <row r="19" spans="2:11" ht="15" customHeight="1">
      <c r="B19" s="268"/>
      <c r="C19" s="269"/>
      <c r="D19" s="269"/>
      <c r="E19" s="270" t="s">
        <v>83</v>
      </c>
      <c r="F19" s="387" t="s">
        <v>1234</v>
      </c>
      <c r="G19" s="387"/>
      <c r="H19" s="387"/>
      <c r="I19" s="387"/>
      <c r="J19" s="387"/>
      <c r="K19" s="265"/>
    </row>
    <row r="20" spans="2:11" ht="15" customHeight="1">
      <c r="B20" s="268"/>
      <c r="C20" s="269"/>
      <c r="D20" s="269"/>
      <c r="E20" s="270" t="s">
        <v>1235</v>
      </c>
      <c r="F20" s="387" t="s">
        <v>1236</v>
      </c>
      <c r="G20" s="387"/>
      <c r="H20" s="387"/>
      <c r="I20" s="387"/>
      <c r="J20" s="387"/>
      <c r="K20" s="265"/>
    </row>
    <row r="21" spans="2:11" ht="15" customHeight="1">
      <c r="B21" s="268"/>
      <c r="C21" s="269"/>
      <c r="D21" s="269"/>
      <c r="E21" s="270" t="s">
        <v>94</v>
      </c>
      <c r="F21" s="387" t="s">
        <v>1237</v>
      </c>
      <c r="G21" s="387"/>
      <c r="H21" s="387"/>
      <c r="I21" s="387"/>
      <c r="J21" s="387"/>
      <c r="K21" s="265"/>
    </row>
    <row r="22" spans="2:11" ht="12.75" customHeight="1">
      <c r="B22" s="268"/>
      <c r="C22" s="269"/>
      <c r="D22" s="269"/>
      <c r="E22" s="269"/>
      <c r="F22" s="269"/>
      <c r="G22" s="269"/>
      <c r="H22" s="269"/>
      <c r="I22" s="269"/>
      <c r="J22" s="269"/>
      <c r="K22" s="265"/>
    </row>
    <row r="23" spans="2:11" ht="15" customHeight="1">
      <c r="B23" s="268"/>
      <c r="C23" s="387" t="s">
        <v>1238</v>
      </c>
      <c r="D23" s="387"/>
      <c r="E23" s="387"/>
      <c r="F23" s="387"/>
      <c r="G23" s="387"/>
      <c r="H23" s="387"/>
      <c r="I23" s="387"/>
      <c r="J23" s="387"/>
      <c r="K23" s="265"/>
    </row>
    <row r="24" spans="2:11" ht="15" customHeight="1">
      <c r="B24" s="268"/>
      <c r="C24" s="387" t="s">
        <v>1239</v>
      </c>
      <c r="D24" s="387"/>
      <c r="E24" s="387"/>
      <c r="F24" s="387"/>
      <c r="G24" s="387"/>
      <c r="H24" s="387"/>
      <c r="I24" s="387"/>
      <c r="J24" s="387"/>
      <c r="K24" s="265"/>
    </row>
    <row r="25" spans="2:11" ht="15" customHeight="1">
      <c r="B25" s="268"/>
      <c r="C25" s="267"/>
      <c r="D25" s="387" t="s">
        <v>1240</v>
      </c>
      <c r="E25" s="387"/>
      <c r="F25" s="387"/>
      <c r="G25" s="387"/>
      <c r="H25" s="387"/>
      <c r="I25" s="387"/>
      <c r="J25" s="387"/>
      <c r="K25" s="265"/>
    </row>
    <row r="26" spans="2:11" ht="15" customHeight="1">
      <c r="B26" s="268"/>
      <c r="C26" s="269"/>
      <c r="D26" s="387" t="s">
        <v>1241</v>
      </c>
      <c r="E26" s="387"/>
      <c r="F26" s="387"/>
      <c r="G26" s="387"/>
      <c r="H26" s="387"/>
      <c r="I26" s="387"/>
      <c r="J26" s="387"/>
      <c r="K26" s="265"/>
    </row>
    <row r="27" spans="2:11" ht="12.75" customHeight="1">
      <c r="B27" s="268"/>
      <c r="C27" s="269"/>
      <c r="D27" s="269"/>
      <c r="E27" s="269"/>
      <c r="F27" s="269"/>
      <c r="G27" s="269"/>
      <c r="H27" s="269"/>
      <c r="I27" s="269"/>
      <c r="J27" s="269"/>
      <c r="K27" s="265"/>
    </row>
    <row r="28" spans="2:11" ht="15" customHeight="1">
      <c r="B28" s="268"/>
      <c r="C28" s="269"/>
      <c r="D28" s="387" t="s">
        <v>1242</v>
      </c>
      <c r="E28" s="387"/>
      <c r="F28" s="387"/>
      <c r="G28" s="387"/>
      <c r="H28" s="387"/>
      <c r="I28" s="387"/>
      <c r="J28" s="387"/>
      <c r="K28" s="265"/>
    </row>
    <row r="29" spans="2:11" ht="15" customHeight="1">
      <c r="B29" s="268"/>
      <c r="C29" s="269"/>
      <c r="D29" s="387" t="s">
        <v>1243</v>
      </c>
      <c r="E29" s="387"/>
      <c r="F29" s="387"/>
      <c r="G29" s="387"/>
      <c r="H29" s="387"/>
      <c r="I29" s="387"/>
      <c r="J29" s="387"/>
      <c r="K29" s="265"/>
    </row>
    <row r="30" spans="2:11" ht="12.75" customHeight="1">
      <c r="B30" s="268"/>
      <c r="C30" s="269"/>
      <c r="D30" s="269"/>
      <c r="E30" s="269"/>
      <c r="F30" s="269"/>
      <c r="G30" s="269"/>
      <c r="H30" s="269"/>
      <c r="I30" s="269"/>
      <c r="J30" s="269"/>
      <c r="K30" s="265"/>
    </row>
    <row r="31" spans="2:11" ht="15" customHeight="1">
      <c r="B31" s="268"/>
      <c r="C31" s="269"/>
      <c r="D31" s="387" t="s">
        <v>1244</v>
      </c>
      <c r="E31" s="387"/>
      <c r="F31" s="387"/>
      <c r="G31" s="387"/>
      <c r="H31" s="387"/>
      <c r="I31" s="387"/>
      <c r="J31" s="387"/>
      <c r="K31" s="265"/>
    </row>
    <row r="32" spans="2:11" ht="15" customHeight="1">
      <c r="B32" s="268"/>
      <c r="C32" s="269"/>
      <c r="D32" s="387" t="s">
        <v>1245</v>
      </c>
      <c r="E32" s="387"/>
      <c r="F32" s="387"/>
      <c r="G32" s="387"/>
      <c r="H32" s="387"/>
      <c r="I32" s="387"/>
      <c r="J32" s="387"/>
      <c r="K32" s="265"/>
    </row>
    <row r="33" spans="2:11" ht="15" customHeight="1">
      <c r="B33" s="268"/>
      <c r="C33" s="269"/>
      <c r="D33" s="387" t="s">
        <v>1246</v>
      </c>
      <c r="E33" s="387"/>
      <c r="F33" s="387"/>
      <c r="G33" s="387"/>
      <c r="H33" s="387"/>
      <c r="I33" s="387"/>
      <c r="J33" s="387"/>
      <c r="K33" s="265"/>
    </row>
    <row r="34" spans="2:11" ht="15" customHeight="1">
      <c r="B34" s="268"/>
      <c r="C34" s="269"/>
      <c r="D34" s="267"/>
      <c r="E34" s="271" t="s">
        <v>145</v>
      </c>
      <c r="F34" s="267"/>
      <c r="G34" s="387" t="s">
        <v>1247</v>
      </c>
      <c r="H34" s="387"/>
      <c r="I34" s="387"/>
      <c r="J34" s="387"/>
      <c r="K34" s="265"/>
    </row>
    <row r="35" spans="2:11" ht="30.75" customHeight="1">
      <c r="B35" s="268"/>
      <c r="C35" s="269"/>
      <c r="D35" s="267"/>
      <c r="E35" s="271" t="s">
        <v>1248</v>
      </c>
      <c r="F35" s="267"/>
      <c r="G35" s="387" t="s">
        <v>1249</v>
      </c>
      <c r="H35" s="387"/>
      <c r="I35" s="387"/>
      <c r="J35" s="387"/>
      <c r="K35" s="265"/>
    </row>
    <row r="36" spans="2:11" ht="15" customHeight="1">
      <c r="B36" s="268"/>
      <c r="C36" s="269"/>
      <c r="D36" s="267"/>
      <c r="E36" s="271" t="s">
        <v>53</v>
      </c>
      <c r="F36" s="267"/>
      <c r="G36" s="387" t="s">
        <v>1250</v>
      </c>
      <c r="H36" s="387"/>
      <c r="I36" s="387"/>
      <c r="J36" s="387"/>
      <c r="K36" s="265"/>
    </row>
    <row r="37" spans="2:11" ht="15" customHeight="1">
      <c r="B37" s="268"/>
      <c r="C37" s="269"/>
      <c r="D37" s="267"/>
      <c r="E37" s="271" t="s">
        <v>146</v>
      </c>
      <c r="F37" s="267"/>
      <c r="G37" s="387" t="s">
        <v>1251</v>
      </c>
      <c r="H37" s="387"/>
      <c r="I37" s="387"/>
      <c r="J37" s="387"/>
      <c r="K37" s="265"/>
    </row>
    <row r="38" spans="2:11" ht="15" customHeight="1">
      <c r="B38" s="268"/>
      <c r="C38" s="269"/>
      <c r="D38" s="267"/>
      <c r="E38" s="271" t="s">
        <v>147</v>
      </c>
      <c r="F38" s="267"/>
      <c r="G38" s="387" t="s">
        <v>1252</v>
      </c>
      <c r="H38" s="387"/>
      <c r="I38" s="387"/>
      <c r="J38" s="387"/>
      <c r="K38" s="265"/>
    </row>
    <row r="39" spans="2:11" ht="15" customHeight="1">
      <c r="B39" s="268"/>
      <c r="C39" s="269"/>
      <c r="D39" s="267"/>
      <c r="E39" s="271" t="s">
        <v>148</v>
      </c>
      <c r="F39" s="267"/>
      <c r="G39" s="387" t="s">
        <v>1253</v>
      </c>
      <c r="H39" s="387"/>
      <c r="I39" s="387"/>
      <c r="J39" s="387"/>
      <c r="K39" s="265"/>
    </row>
    <row r="40" spans="2:11" ht="15" customHeight="1">
      <c r="B40" s="268"/>
      <c r="C40" s="269"/>
      <c r="D40" s="267"/>
      <c r="E40" s="271" t="s">
        <v>1254</v>
      </c>
      <c r="F40" s="267"/>
      <c r="G40" s="387" t="s">
        <v>1255</v>
      </c>
      <c r="H40" s="387"/>
      <c r="I40" s="387"/>
      <c r="J40" s="387"/>
      <c r="K40" s="265"/>
    </row>
    <row r="41" spans="2:11" ht="15" customHeight="1">
      <c r="B41" s="268"/>
      <c r="C41" s="269"/>
      <c r="D41" s="267"/>
      <c r="E41" s="271"/>
      <c r="F41" s="267"/>
      <c r="G41" s="387" t="s">
        <v>1256</v>
      </c>
      <c r="H41" s="387"/>
      <c r="I41" s="387"/>
      <c r="J41" s="387"/>
      <c r="K41" s="265"/>
    </row>
    <row r="42" spans="2:11" ht="15" customHeight="1">
      <c r="B42" s="268"/>
      <c r="C42" s="269"/>
      <c r="D42" s="267"/>
      <c r="E42" s="271" t="s">
        <v>1257</v>
      </c>
      <c r="F42" s="267"/>
      <c r="G42" s="387" t="s">
        <v>1258</v>
      </c>
      <c r="H42" s="387"/>
      <c r="I42" s="387"/>
      <c r="J42" s="387"/>
      <c r="K42" s="265"/>
    </row>
    <row r="43" spans="2:11" ht="15" customHeight="1">
      <c r="B43" s="268"/>
      <c r="C43" s="269"/>
      <c r="D43" s="267"/>
      <c r="E43" s="271" t="s">
        <v>150</v>
      </c>
      <c r="F43" s="267"/>
      <c r="G43" s="387" t="s">
        <v>1259</v>
      </c>
      <c r="H43" s="387"/>
      <c r="I43" s="387"/>
      <c r="J43" s="387"/>
      <c r="K43" s="265"/>
    </row>
    <row r="44" spans="2:11" ht="12.75" customHeight="1">
      <c r="B44" s="268"/>
      <c r="C44" s="269"/>
      <c r="D44" s="267"/>
      <c r="E44" s="267"/>
      <c r="F44" s="267"/>
      <c r="G44" s="267"/>
      <c r="H44" s="267"/>
      <c r="I44" s="267"/>
      <c r="J44" s="267"/>
      <c r="K44" s="265"/>
    </row>
    <row r="45" spans="2:11" ht="15" customHeight="1">
      <c r="B45" s="268"/>
      <c r="C45" s="269"/>
      <c r="D45" s="387" t="s">
        <v>1260</v>
      </c>
      <c r="E45" s="387"/>
      <c r="F45" s="387"/>
      <c r="G45" s="387"/>
      <c r="H45" s="387"/>
      <c r="I45" s="387"/>
      <c r="J45" s="387"/>
      <c r="K45" s="265"/>
    </row>
    <row r="46" spans="2:11" ht="15" customHeight="1">
      <c r="B46" s="268"/>
      <c r="C46" s="269"/>
      <c r="D46" s="269"/>
      <c r="E46" s="387" t="s">
        <v>1261</v>
      </c>
      <c r="F46" s="387"/>
      <c r="G46" s="387"/>
      <c r="H46" s="387"/>
      <c r="I46" s="387"/>
      <c r="J46" s="387"/>
      <c r="K46" s="265"/>
    </row>
    <row r="47" spans="2:11" ht="15" customHeight="1">
      <c r="B47" s="268"/>
      <c r="C47" s="269"/>
      <c r="D47" s="269"/>
      <c r="E47" s="387" t="s">
        <v>1262</v>
      </c>
      <c r="F47" s="387"/>
      <c r="G47" s="387"/>
      <c r="H47" s="387"/>
      <c r="I47" s="387"/>
      <c r="J47" s="387"/>
      <c r="K47" s="265"/>
    </row>
    <row r="48" spans="2:11" ht="15" customHeight="1">
      <c r="B48" s="268"/>
      <c r="C48" s="269"/>
      <c r="D48" s="269"/>
      <c r="E48" s="387" t="s">
        <v>1263</v>
      </c>
      <c r="F48" s="387"/>
      <c r="G48" s="387"/>
      <c r="H48" s="387"/>
      <c r="I48" s="387"/>
      <c r="J48" s="387"/>
      <c r="K48" s="265"/>
    </row>
    <row r="49" spans="2:11" ht="15" customHeight="1">
      <c r="B49" s="268"/>
      <c r="C49" s="269"/>
      <c r="D49" s="387" t="s">
        <v>1264</v>
      </c>
      <c r="E49" s="387"/>
      <c r="F49" s="387"/>
      <c r="G49" s="387"/>
      <c r="H49" s="387"/>
      <c r="I49" s="387"/>
      <c r="J49" s="387"/>
      <c r="K49" s="265"/>
    </row>
    <row r="50" spans="2:11" ht="25.5" customHeight="1">
      <c r="B50" s="264"/>
      <c r="C50" s="389" t="s">
        <v>1265</v>
      </c>
      <c r="D50" s="389"/>
      <c r="E50" s="389"/>
      <c r="F50" s="389"/>
      <c r="G50" s="389"/>
      <c r="H50" s="389"/>
      <c r="I50" s="389"/>
      <c r="J50" s="389"/>
      <c r="K50" s="265"/>
    </row>
    <row r="51" spans="2:11" ht="5.25" customHeight="1">
      <c r="B51" s="264"/>
      <c r="C51" s="266"/>
      <c r="D51" s="266"/>
      <c r="E51" s="266"/>
      <c r="F51" s="266"/>
      <c r="G51" s="266"/>
      <c r="H51" s="266"/>
      <c r="I51" s="266"/>
      <c r="J51" s="266"/>
      <c r="K51" s="265"/>
    </row>
    <row r="52" spans="2:11" ht="15" customHeight="1">
      <c r="B52" s="264"/>
      <c r="C52" s="387" t="s">
        <v>1266</v>
      </c>
      <c r="D52" s="387"/>
      <c r="E52" s="387"/>
      <c r="F52" s="387"/>
      <c r="G52" s="387"/>
      <c r="H52" s="387"/>
      <c r="I52" s="387"/>
      <c r="J52" s="387"/>
      <c r="K52" s="265"/>
    </row>
    <row r="53" spans="2:11" ht="15" customHeight="1">
      <c r="B53" s="264"/>
      <c r="C53" s="387" t="s">
        <v>1267</v>
      </c>
      <c r="D53" s="387"/>
      <c r="E53" s="387"/>
      <c r="F53" s="387"/>
      <c r="G53" s="387"/>
      <c r="H53" s="387"/>
      <c r="I53" s="387"/>
      <c r="J53" s="387"/>
      <c r="K53" s="265"/>
    </row>
    <row r="54" spans="2:11" ht="12.75" customHeight="1">
      <c r="B54" s="264"/>
      <c r="C54" s="267"/>
      <c r="D54" s="267"/>
      <c r="E54" s="267"/>
      <c r="F54" s="267"/>
      <c r="G54" s="267"/>
      <c r="H54" s="267"/>
      <c r="I54" s="267"/>
      <c r="J54" s="267"/>
      <c r="K54" s="265"/>
    </row>
    <row r="55" spans="2:11" ht="15" customHeight="1">
      <c r="B55" s="264"/>
      <c r="C55" s="387" t="s">
        <v>1268</v>
      </c>
      <c r="D55" s="387"/>
      <c r="E55" s="387"/>
      <c r="F55" s="387"/>
      <c r="G55" s="387"/>
      <c r="H55" s="387"/>
      <c r="I55" s="387"/>
      <c r="J55" s="387"/>
      <c r="K55" s="265"/>
    </row>
    <row r="56" spans="2:11" ht="15" customHeight="1">
      <c r="B56" s="264"/>
      <c r="C56" s="269"/>
      <c r="D56" s="387" t="s">
        <v>1269</v>
      </c>
      <c r="E56" s="387"/>
      <c r="F56" s="387"/>
      <c r="G56" s="387"/>
      <c r="H56" s="387"/>
      <c r="I56" s="387"/>
      <c r="J56" s="387"/>
      <c r="K56" s="265"/>
    </row>
    <row r="57" spans="2:11" ht="15" customHeight="1">
      <c r="B57" s="264"/>
      <c r="C57" s="269"/>
      <c r="D57" s="387" t="s">
        <v>1270</v>
      </c>
      <c r="E57" s="387"/>
      <c r="F57" s="387"/>
      <c r="G57" s="387"/>
      <c r="H57" s="387"/>
      <c r="I57" s="387"/>
      <c r="J57" s="387"/>
      <c r="K57" s="265"/>
    </row>
    <row r="58" spans="2:11" ht="15" customHeight="1">
      <c r="B58" s="264"/>
      <c r="C58" s="269"/>
      <c r="D58" s="387" t="s">
        <v>1271</v>
      </c>
      <c r="E58" s="387"/>
      <c r="F58" s="387"/>
      <c r="G58" s="387"/>
      <c r="H58" s="387"/>
      <c r="I58" s="387"/>
      <c r="J58" s="387"/>
      <c r="K58" s="265"/>
    </row>
    <row r="59" spans="2:11" ht="15" customHeight="1">
      <c r="B59" s="264"/>
      <c r="C59" s="269"/>
      <c r="D59" s="387" t="s">
        <v>1272</v>
      </c>
      <c r="E59" s="387"/>
      <c r="F59" s="387"/>
      <c r="G59" s="387"/>
      <c r="H59" s="387"/>
      <c r="I59" s="387"/>
      <c r="J59" s="387"/>
      <c r="K59" s="265"/>
    </row>
    <row r="60" spans="2:11" ht="15" customHeight="1">
      <c r="B60" s="264"/>
      <c r="C60" s="269"/>
      <c r="D60" s="390" t="s">
        <v>1273</v>
      </c>
      <c r="E60" s="390"/>
      <c r="F60" s="390"/>
      <c r="G60" s="390"/>
      <c r="H60" s="390"/>
      <c r="I60" s="390"/>
      <c r="J60" s="390"/>
      <c r="K60" s="265"/>
    </row>
    <row r="61" spans="2:11" ht="15" customHeight="1">
      <c r="B61" s="264"/>
      <c r="C61" s="269"/>
      <c r="D61" s="387" t="s">
        <v>1274</v>
      </c>
      <c r="E61" s="387"/>
      <c r="F61" s="387"/>
      <c r="G61" s="387"/>
      <c r="H61" s="387"/>
      <c r="I61" s="387"/>
      <c r="J61" s="387"/>
      <c r="K61" s="265"/>
    </row>
    <row r="62" spans="2:11" ht="12.75" customHeight="1">
      <c r="B62" s="264"/>
      <c r="C62" s="269"/>
      <c r="D62" s="269"/>
      <c r="E62" s="272"/>
      <c r="F62" s="269"/>
      <c r="G62" s="269"/>
      <c r="H62" s="269"/>
      <c r="I62" s="269"/>
      <c r="J62" s="269"/>
      <c r="K62" s="265"/>
    </row>
    <row r="63" spans="2:11" ht="15" customHeight="1">
      <c r="B63" s="264"/>
      <c r="C63" s="269"/>
      <c r="D63" s="387" t="s">
        <v>1275</v>
      </c>
      <c r="E63" s="387"/>
      <c r="F63" s="387"/>
      <c r="G63" s="387"/>
      <c r="H63" s="387"/>
      <c r="I63" s="387"/>
      <c r="J63" s="387"/>
      <c r="K63" s="265"/>
    </row>
    <row r="64" spans="2:11" ht="15" customHeight="1">
      <c r="B64" s="264"/>
      <c r="C64" s="269"/>
      <c r="D64" s="390" t="s">
        <v>1276</v>
      </c>
      <c r="E64" s="390"/>
      <c r="F64" s="390"/>
      <c r="G64" s="390"/>
      <c r="H64" s="390"/>
      <c r="I64" s="390"/>
      <c r="J64" s="390"/>
      <c r="K64" s="265"/>
    </row>
    <row r="65" spans="2:11" ht="15" customHeight="1">
      <c r="B65" s="264"/>
      <c r="C65" s="269"/>
      <c r="D65" s="387" t="s">
        <v>1277</v>
      </c>
      <c r="E65" s="387"/>
      <c r="F65" s="387"/>
      <c r="G65" s="387"/>
      <c r="H65" s="387"/>
      <c r="I65" s="387"/>
      <c r="J65" s="387"/>
      <c r="K65" s="265"/>
    </row>
    <row r="66" spans="2:11" ht="15" customHeight="1">
      <c r="B66" s="264"/>
      <c r="C66" s="269"/>
      <c r="D66" s="387" t="s">
        <v>1278</v>
      </c>
      <c r="E66" s="387"/>
      <c r="F66" s="387"/>
      <c r="G66" s="387"/>
      <c r="H66" s="387"/>
      <c r="I66" s="387"/>
      <c r="J66" s="387"/>
      <c r="K66" s="265"/>
    </row>
    <row r="67" spans="2:11" ht="15" customHeight="1">
      <c r="B67" s="264"/>
      <c r="C67" s="269"/>
      <c r="D67" s="387" t="s">
        <v>1279</v>
      </c>
      <c r="E67" s="387"/>
      <c r="F67" s="387"/>
      <c r="G67" s="387"/>
      <c r="H67" s="387"/>
      <c r="I67" s="387"/>
      <c r="J67" s="387"/>
      <c r="K67" s="265"/>
    </row>
    <row r="68" spans="2:11" ht="15" customHeight="1">
      <c r="B68" s="264"/>
      <c r="C68" s="269"/>
      <c r="D68" s="387" t="s">
        <v>1280</v>
      </c>
      <c r="E68" s="387"/>
      <c r="F68" s="387"/>
      <c r="G68" s="387"/>
      <c r="H68" s="387"/>
      <c r="I68" s="387"/>
      <c r="J68" s="387"/>
      <c r="K68" s="265"/>
    </row>
    <row r="69" spans="2:11" ht="12.75" customHeight="1">
      <c r="B69" s="273"/>
      <c r="C69" s="274"/>
      <c r="D69" s="274"/>
      <c r="E69" s="274"/>
      <c r="F69" s="274"/>
      <c r="G69" s="274"/>
      <c r="H69" s="274"/>
      <c r="I69" s="274"/>
      <c r="J69" s="274"/>
      <c r="K69" s="275"/>
    </row>
    <row r="70" spans="2:11" ht="18.75" customHeight="1">
      <c r="B70" s="276"/>
      <c r="C70" s="276"/>
      <c r="D70" s="276"/>
      <c r="E70" s="276"/>
      <c r="F70" s="276"/>
      <c r="G70" s="276"/>
      <c r="H70" s="276"/>
      <c r="I70" s="276"/>
      <c r="J70" s="276"/>
      <c r="K70" s="277"/>
    </row>
    <row r="71" spans="2:11" ht="18.75" customHeight="1">
      <c r="B71" s="277"/>
      <c r="C71" s="277"/>
      <c r="D71" s="277"/>
      <c r="E71" s="277"/>
      <c r="F71" s="277"/>
      <c r="G71" s="277"/>
      <c r="H71" s="277"/>
      <c r="I71" s="277"/>
      <c r="J71" s="277"/>
      <c r="K71" s="277"/>
    </row>
    <row r="72" spans="2:11" ht="7.5" customHeight="1">
      <c r="B72" s="278"/>
      <c r="C72" s="279"/>
      <c r="D72" s="279"/>
      <c r="E72" s="279"/>
      <c r="F72" s="279"/>
      <c r="G72" s="279"/>
      <c r="H72" s="279"/>
      <c r="I72" s="279"/>
      <c r="J72" s="279"/>
      <c r="K72" s="280"/>
    </row>
    <row r="73" spans="2:11" ht="45" customHeight="1">
      <c r="B73" s="281"/>
      <c r="C73" s="391" t="s">
        <v>109</v>
      </c>
      <c r="D73" s="391"/>
      <c r="E73" s="391"/>
      <c r="F73" s="391"/>
      <c r="G73" s="391"/>
      <c r="H73" s="391"/>
      <c r="I73" s="391"/>
      <c r="J73" s="391"/>
      <c r="K73" s="282"/>
    </row>
    <row r="74" spans="2:11" ht="17.25" customHeight="1">
      <c r="B74" s="281"/>
      <c r="C74" s="283" t="s">
        <v>1281</v>
      </c>
      <c r="D74" s="283"/>
      <c r="E74" s="283"/>
      <c r="F74" s="283" t="s">
        <v>1282</v>
      </c>
      <c r="G74" s="284"/>
      <c r="H74" s="283" t="s">
        <v>146</v>
      </c>
      <c r="I74" s="283" t="s">
        <v>57</v>
      </c>
      <c r="J74" s="283" t="s">
        <v>1283</v>
      </c>
      <c r="K74" s="282"/>
    </row>
    <row r="75" spans="2:11" ht="17.25" customHeight="1">
      <c r="B75" s="281"/>
      <c r="C75" s="285" t="s">
        <v>1284</v>
      </c>
      <c r="D75" s="285"/>
      <c r="E75" s="285"/>
      <c r="F75" s="286" t="s">
        <v>1285</v>
      </c>
      <c r="G75" s="287"/>
      <c r="H75" s="285"/>
      <c r="I75" s="285"/>
      <c r="J75" s="285" t="s">
        <v>1286</v>
      </c>
      <c r="K75" s="282"/>
    </row>
    <row r="76" spans="2:11" ht="5.25" customHeight="1">
      <c r="B76" s="281"/>
      <c r="C76" s="288"/>
      <c r="D76" s="288"/>
      <c r="E76" s="288"/>
      <c r="F76" s="288"/>
      <c r="G76" s="289"/>
      <c r="H76" s="288"/>
      <c r="I76" s="288"/>
      <c r="J76" s="288"/>
      <c r="K76" s="282"/>
    </row>
    <row r="77" spans="2:11" ht="15" customHeight="1">
      <c r="B77" s="281"/>
      <c r="C77" s="271" t="s">
        <v>53</v>
      </c>
      <c r="D77" s="288"/>
      <c r="E77" s="288"/>
      <c r="F77" s="290" t="s">
        <v>1287</v>
      </c>
      <c r="G77" s="289"/>
      <c r="H77" s="271" t="s">
        <v>1288</v>
      </c>
      <c r="I77" s="271" t="s">
        <v>1289</v>
      </c>
      <c r="J77" s="271">
        <v>20</v>
      </c>
      <c r="K77" s="282"/>
    </row>
    <row r="78" spans="2:11" ht="15" customHeight="1">
      <c r="B78" s="281"/>
      <c r="C78" s="271" t="s">
        <v>1290</v>
      </c>
      <c r="D78" s="271"/>
      <c r="E78" s="271"/>
      <c r="F78" s="290" t="s">
        <v>1287</v>
      </c>
      <c r="G78" s="289"/>
      <c r="H78" s="271" t="s">
        <v>1291</v>
      </c>
      <c r="I78" s="271" t="s">
        <v>1289</v>
      </c>
      <c r="J78" s="271">
        <v>120</v>
      </c>
      <c r="K78" s="282"/>
    </row>
    <row r="79" spans="2:11" ht="15" customHeight="1">
      <c r="B79" s="291"/>
      <c r="C79" s="271" t="s">
        <v>1292</v>
      </c>
      <c r="D79" s="271"/>
      <c r="E79" s="271"/>
      <c r="F79" s="290" t="s">
        <v>1293</v>
      </c>
      <c r="G79" s="289"/>
      <c r="H79" s="271" t="s">
        <v>1294</v>
      </c>
      <c r="I79" s="271" t="s">
        <v>1289</v>
      </c>
      <c r="J79" s="271">
        <v>50</v>
      </c>
      <c r="K79" s="282"/>
    </row>
    <row r="80" spans="2:11" ht="15" customHeight="1">
      <c r="B80" s="291"/>
      <c r="C80" s="271" t="s">
        <v>1295</v>
      </c>
      <c r="D80" s="271"/>
      <c r="E80" s="271"/>
      <c r="F80" s="290" t="s">
        <v>1287</v>
      </c>
      <c r="G80" s="289"/>
      <c r="H80" s="271" t="s">
        <v>1296</v>
      </c>
      <c r="I80" s="271" t="s">
        <v>1297</v>
      </c>
      <c r="J80" s="271"/>
      <c r="K80" s="282"/>
    </row>
    <row r="81" spans="2:11" ht="15" customHeight="1">
      <c r="B81" s="291"/>
      <c r="C81" s="292" t="s">
        <v>1298</v>
      </c>
      <c r="D81" s="292"/>
      <c r="E81" s="292"/>
      <c r="F81" s="293" t="s">
        <v>1293</v>
      </c>
      <c r="G81" s="292"/>
      <c r="H81" s="292" t="s">
        <v>1299</v>
      </c>
      <c r="I81" s="292" t="s">
        <v>1289</v>
      </c>
      <c r="J81" s="292">
        <v>15</v>
      </c>
      <c r="K81" s="282"/>
    </row>
    <row r="82" spans="2:11" ht="15" customHeight="1">
      <c r="B82" s="291"/>
      <c r="C82" s="292" t="s">
        <v>1300</v>
      </c>
      <c r="D82" s="292"/>
      <c r="E82" s="292"/>
      <c r="F82" s="293" t="s">
        <v>1293</v>
      </c>
      <c r="G82" s="292"/>
      <c r="H82" s="292" t="s">
        <v>1301</v>
      </c>
      <c r="I82" s="292" t="s">
        <v>1289</v>
      </c>
      <c r="J82" s="292">
        <v>15</v>
      </c>
      <c r="K82" s="282"/>
    </row>
    <row r="83" spans="2:11" ht="15" customHeight="1">
      <c r="B83" s="291"/>
      <c r="C83" s="292" t="s">
        <v>1302</v>
      </c>
      <c r="D83" s="292"/>
      <c r="E83" s="292"/>
      <c r="F83" s="293" t="s">
        <v>1293</v>
      </c>
      <c r="G83" s="292"/>
      <c r="H83" s="292" t="s">
        <v>1303</v>
      </c>
      <c r="I83" s="292" t="s">
        <v>1289</v>
      </c>
      <c r="J83" s="292">
        <v>20</v>
      </c>
      <c r="K83" s="282"/>
    </row>
    <row r="84" spans="2:11" ht="15" customHeight="1">
      <c r="B84" s="291"/>
      <c r="C84" s="292" t="s">
        <v>1304</v>
      </c>
      <c r="D84" s="292"/>
      <c r="E84" s="292"/>
      <c r="F84" s="293" t="s">
        <v>1293</v>
      </c>
      <c r="G84" s="292"/>
      <c r="H84" s="292" t="s">
        <v>1305</v>
      </c>
      <c r="I84" s="292" t="s">
        <v>1289</v>
      </c>
      <c r="J84" s="292">
        <v>20</v>
      </c>
      <c r="K84" s="282"/>
    </row>
    <row r="85" spans="2:11" ht="15" customHeight="1">
      <c r="B85" s="291"/>
      <c r="C85" s="271" t="s">
        <v>1306</v>
      </c>
      <c r="D85" s="271"/>
      <c r="E85" s="271"/>
      <c r="F85" s="290" t="s">
        <v>1293</v>
      </c>
      <c r="G85" s="289"/>
      <c r="H85" s="271" t="s">
        <v>1307</v>
      </c>
      <c r="I85" s="271" t="s">
        <v>1289</v>
      </c>
      <c r="J85" s="271">
        <v>50</v>
      </c>
      <c r="K85" s="282"/>
    </row>
    <row r="86" spans="2:11" ht="15" customHeight="1">
      <c r="B86" s="291"/>
      <c r="C86" s="271" t="s">
        <v>1308</v>
      </c>
      <c r="D86" s="271"/>
      <c r="E86" s="271"/>
      <c r="F86" s="290" t="s">
        <v>1293</v>
      </c>
      <c r="G86" s="289"/>
      <c r="H86" s="271" t="s">
        <v>1309</v>
      </c>
      <c r="I86" s="271" t="s">
        <v>1289</v>
      </c>
      <c r="J86" s="271">
        <v>20</v>
      </c>
      <c r="K86" s="282"/>
    </row>
    <row r="87" spans="2:11" ht="15" customHeight="1">
      <c r="B87" s="291"/>
      <c r="C87" s="271" t="s">
        <v>1310</v>
      </c>
      <c r="D87" s="271"/>
      <c r="E87" s="271"/>
      <c r="F87" s="290" t="s">
        <v>1293</v>
      </c>
      <c r="G87" s="289"/>
      <c r="H87" s="271" t="s">
        <v>1311</v>
      </c>
      <c r="I87" s="271" t="s">
        <v>1289</v>
      </c>
      <c r="J87" s="271">
        <v>20</v>
      </c>
      <c r="K87" s="282"/>
    </row>
    <row r="88" spans="2:11" ht="15" customHeight="1">
      <c r="B88" s="291"/>
      <c r="C88" s="271" t="s">
        <v>1312</v>
      </c>
      <c r="D88" s="271"/>
      <c r="E88" s="271"/>
      <c r="F88" s="290" t="s">
        <v>1293</v>
      </c>
      <c r="G88" s="289"/>
      <c r="H88" s="271" t="s">
        <v>1313</v>
      </c>
      <c r="I88" s="271" t="s">
        <v>1289</v>
      </c>
      <c r="J88" s="271">
        <v>50</v>
      </c>
      <c r="K88" s="282"/>
    </row>
    <row r="89" spans="2:11" ht="15" customHeight="1">
      <c r="B89" s="291"/>
      <c r="C89" s="271" t="s">
        <v>1314</v>
      </c>
      <c r="D89" s="271"/>
      <c r="E89" s="271"/>
      <c r="F89" s="290" t="s">
        <v>1293</v>
      </c>
      <c r="G89" s="289"/>
      <c r="H89" s="271" t="s">
        <v>1314</v>
      </c>
      <c r="I89" s="271" t="s">
        <v>1289</v>
      </c>
      <c r="J89" s="271">
        <v>50</v>
      </c>
      <c r="K89" s="282"/>
    </row>
    <row r="90" spans="2:11" ht="15" customHeight="1">
      <c r="B90" s="291"/>
      <c r="C90" s="271" t="s">
        <v>151</v>
      </c>
      <c r="D90" s="271"/>
      <c r="E90" s="271"/>
      <c r="F90" s="290" t="s">
        <v>1293</v>
      </c>
      <c r="G90" s="289"/>
      <c r="H90" s="271" t="s">
        <v>1315</v>
      </c>
      <c r="I90" s="271" t="s">
        <v>1289</v>
      </c>
      <c r="J90" s="271">
        <v>255</v>
      </c>
      <c r="K90" s="282"/>
    </row>
    <row r="91" spans="2:11" ht="15" customHeight="1">
      <c r="B91" s="291"/>
      <c r="C91" s="271" t="s">
        <v>1316</v>
      </c>
      <c r="D91" s="271"/>
      <c r="E91" s="271"/>
      <c r="F91" s="290" t="s">
        <v>1287</v>
      </c>
      <c r="G91" s="289"/>
      <c r="H91" s="271" t="s">
        <v>1317</v>
      </c>
      <c r="I91" s="271" t="s">
        <v>1318</v>
      </c>
      <c r="J91" s="271"/>
      <c r="K91" s="282"/>
    </row>
    <row r="92" spans="2:11" ht="15" customHeight="1">
      <c r="B92" s="291"/>
      <c r="C92" s="271" t="s">
        <v>1319</v>
      </c>
      <c r="D92" s="271"/>
      <c r="E92" s="271"/>
      <c r="F92" s="290" t="s">
        <v>1287</v>
      </c>
      <c r="G92" s="289"/>
      <c r="H92" s="271" t="s">
        <v>1320</v>
      </c>
      <c r="I92" s="271" t="s">
        <v>1321</v>
      </c>
      <c r="J92" s="271"/>
      <c r="K92" s="282"/>
    </row>
    <row r="93" spans="2:11" ht="15" customHeight="1">
      <c r="B93" s="291"/>
      <c r="C93" s="271" t="s">
        <v>1322</v>
      </c>
      <c r="D93" s="271"/>
      <c r="E93" s="271"/>
      <c r="F93" s="290" t="s">
        <v>1287</v>
      </c>
      <c r="G93" s="289"/>
      <c r="H93" s="271" t="s">
        <v>1322</v>
      </c>
      <c r="I93" s="271" t="s">
        <v>1321</v>
      </c>
      <c r="J93" s="271"/>
      <c r="K93" s="282"/>
    </row>
    <row r="94" spans="2:11" ht="15" customHeight="1">
      <c r="B94" s="291"/>
      <c r="C94" s="271" t="s">
        <v>38</v>
      </c>
      <c r="D94" s="271"/>
      <c r="E94" s="271"/>
      <c r="F94" s="290" t="s">
        <v>1287</v>
      </c>
      <c r="G94" s="289"/>
      <c r="H94" s="271" t="s">
        <v>1323</v>
      </c>
      <c r="I94" s="271" t="s">
        <v>1321</v>
      </c>
      <c r="J94" s="271"/>
      <c r="K94" s="282"/>
    </row>
    <row r="95" spans="2:11" ht="15" customHeight="1">
      <c r="B95" s="291"/>
      <c r="C95" s="271" t="s">
        <v>48</v>
      </c>
      <c r="D95" s="271"/>
      <c r="E95" s="271"/>
      <c r="F95" s="290" t="s">
        <v>1287</v>
      </c>
      <c r="G95" s="289"/>
      <c r="H95" s="271" t="s">
        <v>1324</v>
      </c>
      <c r="I95" s="271" t="s">
        <v>1321</v>
      </c>
      <c r="J95" s="271"/>
      <c r="K95" s="282"/>
    </row>
    <row r="96" spans="2:11" ht="15" customHeight="1">
      <c r="B96" s="294"/>
      <c r="C96" s="295"/>
      <c r="D96" s="295"/>
      <c r="E96" s="295"/>
      <c r="F96" s="295"/>
      <c r="G96" s="295"/>
      <c r="H96" s="295"/>
      <c r="I96" s="295"/>
      <c r="J96" s="295"/>
      <c r="K96" s="296"/>
    </row>
    <row r="97" spans="2:11" ht="18.75" customHeight="1">
      <c r="B97" s="297"/>
      <c r="C97" s="298"/>
      <c r="D97" s="298"/>
      <c r="E97" s="298"/>
      <c r="F97" s="298"/>
      <c r="G97" s="298"/>
      <c r="H97" s="298"/>
      <c r="I97" s="298"/>
      <c r="J97" s="298"/>
      <c r="K97" s="297"/>
    </row>
    <row r="98" spans="2:11" ht="18.75" customHeight="1">
      <c r="B98" s="277"/>
      <c r="C98" s="277"/>
      <c r="D98" s="277"/>
      <c r="E98" s="277"/>
      <c r="F98" s="277"/>
      <c r="G98" s="277"/>
      <c r="H98" s="277"/>
      <c r="I98" s="277"/>
      <c r="J98" s="277"/>
      <c r="K98" s="277"/>
    </row>
    <row r="99" spans="2:11" ht="7.5" customHeight="1">
      <c r="B99" s="278"/>
      <c r="C99" s="279"/>
      <c r="D99" s="279"/>
      <c r="E99" s="279"/>
      <c r="F99" s="279"/>
      <c r="G99" s="279"/>
      <c r="H99" s="279"/>
      <c r="I99" s="279"/>
      <c r="J99" s="279"/>
      <c r="K99" s="280"/>
    </row>
    <row r="100" spans="2:11" ht="45" customHeight="1">
      <c r="B100" s="281"/>
      <c r="C100" s="391" t="s">
        <v>1325</v>
      </c>
      <c r="D100" s="391"/>
      <c r="E100" s="391"/>
      <c r="F100" s="391"/>
      <c r="G100" s="391"/>
      <c r="H100" s="391"/>
      <c r="I100" s="391"/>
      <c r="J100" s="391"/>
      <c r="K100" s="282"/>
    </row>
    <row r="101" spans="2:11" ht="17.25" customHeight="1">
      <c r="B101" s="281"/>
      <c r="C101" s="283" t="s">
        <v>1281</v>
      </c>
      <c r="D101" s="283"/>
      <c r="E101" s="283"/>
      <c r="F101" s="283" t="s">
        <v>1282</v>
      </c>
      <c r="G101" s="284"/>
      <c r="H101" s="283" t="s">
        <v>146</v>
      </c>
      <c r="I101" s="283" t="s">
        <v>57</v>
      </c>
      <c r="J101" s="283" t="s">
        <v>1283</v>
      </c>
      <c r="K101" s="282"/>
    </row>
    <row r="102" spans="2:11" ht="17.25" customHeight="1">
      <c r="B102" s="281"/>
      <c r="C102" s="285" t="s">
        <v>1284</v>
      </c>
      <c r="D102" s="285"/>
      <c r="E102" s="285"/>
      <c r="F102" s="286" t="s">
        <v>1285</v>
      </c>
      <c r="G102" s="287"/>
      <c r="H102" s="285"/>
      <c r="I102" s="285"/>
      <c r="J102" s="285" t="s">
        <v>1286</v>
      </c>
      <c r="K102" s="282"/>
    </row>
    <row r="103" spans="2:11" ht="5.25" customHeight="1">
      <c r="B103" s="281"/>
      <c r="C103" s="283"/>
      <c r="D103" s="283"/>
      <c r="E103" s="283"/>
      <c r="F103" s="283"/>
      <c r="G103" s="299"/>
      <c r="H103" s="283"/>
      <c r="I103" s="283"/>
      <c r="J103" s="283"/>
      <c r="K103" s="282"/>
    </row>
    <row r="104" spans="2:11" ht="15" customHeight="1">
      <c r="B104" s="281"/>
      <c r="C104" s="271" t="s">
        <v>53</v>
      </c>
      <c r="D104" s="288"/>
      <c r="E104" s="288"/>
      <c r="F104" s="290" t="s">
        <v>1287</v>
      </c>
      <c r="G104" s="299"/>
      <c r="H104" s="271" t="s">
        <v>1326</v>
      </c>
      <c r="I104" s="271" t="s">
        <v>1289</v>
      </c>
      <c r="J104" s="271">
        <v>20</v>
      </c>
      <c r="K104" s="282"/>
    </row>
    <row r="105" spans="2:11" ht="15" customHeight="1">
      <c r="B105" s="281"/>
      <c r="C105" s="271" t="s">
        <v>1290</v>
      </c>
      <c r="D105" s="271"/>
      <c r="E105" s="271"/>
      <c r="F105" s="290" t="s">
        <v>1287</v>
      </c>
      <c r="G105" s="271"/>
      <c r="H105" s="271" t="s">
        <v>1326</v>
      </c>
      <c r="I105" s="271" t="s">
        <v>1289</v>
      </c>
      <c r="J105" s="271">
        <v>120</v>
      </c>
      <c r="K105" s="282"/>
    </row>
    <row r="106" spans="2:11" ht="15" customHeight="1">
      <c r="B106" s="291"/>
      <c r="C106" s="271" t="s">
        <v>1292</v>
      </c>
      <c r="D106" s="271"/>
      <c r="E106" s="271"/>
      <c r="F106" s="290" t="s">
        <v>1293</v>
      </c>
      <c r="G106" s="271"/>
      <c r="H106" s="271" t="s">
        <v>1326</v>
      </c>
      <c r="I106" s="271" t="s">
        <v>1289</v>
      </c>
      <c r="J106" s="271">
        <v>50</v>
      </c>
      <c r="K106" s="282"/>
    </row>
    <row r="107" spans="2:11" ht="15" customHeight="1">
      <c r="B107" s="291"/>
      <c r="C107" s="271" t="s">
        <v>1295</v>
      </c>
      <c r="D107" s="271"/>
      <c r="E107" s="271"/>
      <c r="F107" s="290" t="s">
        <v>1287</v>
      </c>
      <c r="G107" s="271"/>
      <c r="H107" s="271" t="s">
        <v>1326</v>
      </c>
      <c r="I107" s="271" t="s">
        <v>1297</v>
      </c>
      <c r="J107" s="271"/>
      <c r="K107" s="282"/>
    </row>
    <row r="108" spans="2:11" ht="15" customHeight="1">
      <c r="B108" s="291"/>
      <c r="C108" s="271" t="s">
        <v>1306</v>
      </c>
      <c r="D108" s="271"/>
      <c r="E108" s="271"/>
      <c r="F108" s="290" t="s">
        <v>1293</v>
      </c>
      <c r="G108" s="271"/>
      <c r="H108" s="271" t="s">
        <v>1326</v>
      </c>
      <c r="I108" s="271" t="s">
        <v>1289</v>
      </c>
      <c r="J108" s="271">
        <v>50</v>
      </c>
      <c r="K108" s="282"/>
    </row>
    <row r="109" spans="2:11" ht="15" customHeight="1">
      <c r="B109" s="291"/>
      <c r="C109" s="271" t="s">
        <v>1314</v>
      </c>
      <c r="D109" s="271"/>
      <c r="E109" s="271"/>
      <c r="F109" s="290" t="s">
        <v>1293</v>
      </c>
      <c r="G109" s="271"/>
      <c r="H109" s="271" t="s">
        <v>1326</v>
      </c>
      <c r="I109" s="271" t="s">
        <v>1289</v>
      </c>
      <c r="J109" s="271">
        <v>50</v>
      </c>
      <c r="K109" s="282"/>
    </row>
    <row r="110" spans="2:11" ht="15" customHeight="1">
      <c r="B110" s="291"/>
      <c r="C110" s="271" t="s">
        <v>1312</v>
      </c>
      <c r="D110" s="271"/>
      <c r="E110" s="271"/>
      <c r="F110" s="290" t="s">
        <v>1293</v>
      </c>
      <c r="G110" s="271"/>
      <c r="H110" s="271" t="s">
        <v>1326</v>
      </c>
      <c r="I110" s="271" t="s">
        <v>1289</v>
      </c>
      <c r="J110" s="271">
        <v>50</v>
      </c>
      <c r="K110" s="282"/>
    </row>
    <row r="111" spans="2:11" ht="15" customHeight="1">
      <c r="B111" s="291"/>
      <c r="C111" s="271" t="s">
        <v>53</v>
      </c>
      <c r="D111" s="271"/>
      <c r="E111" s="271"/>
      <c r="F111" s="290" t="s">
        <v>1287</v>
      </c>
      <c r="G111" s="271"/>
      <c r="H111" s="271" t="s">
        <v>1327</v>
      </c>
      <c r="I111" s="271" t="s">
        <v>1289</v>
      </c>
      <c r="J111" s="271">
        <v>20</v>
      </c>
      <c r="K111" s="282"/>
    </row>
    <row r="112" spans="2:11" ht="15" customHeight="1">
      <c r="B112" s="291"/>
      <c r="C112" s="271" t="s">
        <v>1328</v>
      </c>
      <c r="D112" s="271"/>
      <c r="E112" s="271"/>
      <c r="F112" s="290" t="s">
        <v>1287</v>
      </c>
      <c r="G112" s="271"/>
      <c r="H112" s="271" t="s">
        <v>1329</v>
      </c>
      <c r="I112" s="271" t="s">
        <v>1289</v>
      </c>
      <c r="J112" s="271">
        <v>120</v>
      </c>
      <c r="K112" s="282"/>
    </row>
    <row r="113" spans="2:11" ht="15" customHeight="1">
      <c r="B113" s="291"/>
      <c r="C113" s="271" t="s">
        <v>38</v>
      </c>
      <c r="D113" s="271"/>
      <c r="E113" s="271"/>
      <c r="F113" s="290" t="s">
        <v>1287</v>
      </c>
      <c r="G113" s="271"/>
      <c r="H113" s="271" t="s">
        <v>1330</v>
      </c>
      <c r="I113" s="271" t="s">
        <v>1321</v>
      </c>
      <c r="J113" s="271"/>
      <c r="K113" s="282"/>
    </row>
    <row r="114" spans="2:11" ht="15" customHeight="1">
      <c r="B114" s="291"/>
      <c r="C114" s="271" t="s">
        <v>48</v>
      </c>
      <c r="D114" s="271"/>
      <c r="E114" s="271"/>
      <c r="F114" s="290" t="s">
        <v>1287</v>
      </c>
      <c r="G114" s="271"/>
      <c r="H114" s="271" t="s">
        <v>1331</v>
      </c>
      <c r="I114" s="271" t="s">
        <v>1321</v>
      </c>
      <c r="J114" s="271"/>
      <c r="K114" s="282"/>
    </row>
    <row r="115" spans="2:11" ht="15" customHeight="1">
      <c r="B115" s="291"/>
      <c r="C115" s="271" t="s">
        <v>57</v>
      </c>
      <c r="D115" s="271"/>
      <c r="E115" s="271"/>
      <c r="F115" s="290" t="s">
        <v>1287</v>
      </c>
      <c r="G115" s="271"/>
      <c r="H115" s="271" t="s">
        <v>1332</v>
      </c>
      <c r="I115" s="271" t="s">
        <v>1333</v>
      </c>
      <c r="J115" s="271"/>
      <c r="K115" s="282"/>
    </row>
    <row r="116" spans="2:11" ht="15" customHeight="1">
      <c r="B116" s="294"/>
      <c r="C116" s="300"/>
      <c r="D116" s="300"/>
      <c r="E116" s="300"/>
      <c r="F116" s="300"/>
      <c r="G116" s="300"/>
      <c r="H116" s="300"/>
      <c r="I116" s="300"/>
      <c r="J116" s="300"/>
      <c r="K116" s="296"/>
    </row>
    <row r="117" spans="2:11" ht="18.75" customHeight="1">
      <c r="B117" s="301"/>
      <c r="C117" s="267"/>
      <c r="D117" s="267"/>
      <c r="E117" s="267"/>
      <c r="F117" s="302"/>
      <c r="G117" s="267"/>
      <c r="H117" s="267"/>
      <c r="I117" s="267"/>
      <c r="J117" s="267"/>
      <c r="K117" s="301"/>
    </row>
    <row r="118" spans="2:11" ht="18.75" customHeight="1">
      <c r="B118" s="277"/>
      <c r="C118" s="277"/>
      <c r="D118" s="277"/>
      <c r="E118" s="277"/>
      <c r="F118" s="277"/>
      <c r="G118" s="277"/>
      <c r="H118" s="277"/>
      <c r="I118" s="277"/>
      <c r="J118" s="277"/>
      <c r="K118" s="277"/>
    </row>
    <row r="119" spans="2:11" ht="7.5" customHeight="1">
      <c r="B119" s="303"/>
      <c r="C119" s="304"/>
      <c r="D119" s="304"/>
      <c r="E119" s="304"/>
      <c r="F119" s="304"/>
      <c r="G119" s="304"/>
      <c r="H119" s="304"/>
      <c r="I119" s="304"/>
      <c r="J119" s="304"/>
      <c r="K119" s="305"/>
    </row>
    <row r="120" spans="2:11" ht="45" customHeight="1">
      <c r="B120" s="306"/>
      <c r="C120" s="388" t="s">
        <v>1334</v>
      </c>
      <c r="D120" s="388"/>
      <c r="E120" s="388"/>
      <c r="F120" s="388"/>
      <c r="G120" s="388"/>
      <c r="H120" s="388"/>
      <c r="I120" s="388"/>
      <c r="J120" s="388"/>
      <c r="K120" s="307"/>
    </row>
    <row r="121" spans="2:11" ht="17.25" customHeight="1">
      <c r="B121" s="308"/>
      <c r="C121" s="283" t="s">
        <v>1281</v>
      </c>
      <c r="D121" s="283"/>
      <c r="E121" s="283"/>
      <c r="F121" s="283" t="s">
        <v>1282</v>
      </c>
      <c r="G121" s="284"/>
      <c r="H121" s="283" t="s">
        <v>146</v>
      </c>
      <c r="I121" s="283" t="s">
        <v>57</v>
      </c>
      <c r="J121" s="283" t="s">
        <v>1283</v>
      </c>
      <c r="K121" s="309"/>
    </row>
    <row r="122" spans="2:11" ht="17.25" customHeight="1">
      <c r="B122" s="308"/>
      <c r="C122" s="285" t="s">
        <v>1284</v>
      </c>
      <c r="D122" s="285"/>
      <c r="E122" s="285"/>
      <c r="F122" s="286" t="s">
        <v>1285</v>
      </c>
      <c r="G122" s="287"/>
      <c r="H122" s="285"/>
      <c r="I122" s="285"/>
      <c r="J122" s="285" t="s">
        <v>1286</v>
      </c>
      <c r="K122" s="309"/>
    </row>
    <row r="123" spans="2:11" ht="5.25" customHeight="1">
      <c r="B123" s="310"/>
      <c r="C123" s="288"/>
      <c r="D123" s="288"/>
      <c r="E123" s="288"/>
      <c r="F123" s="288"/>
      <c r="G123" s="271"/>
      <c r="H123" s="288"/>
      <c r="I123" s="288"/>
      <c r="J123" s="288"/>
      <c r="K123" s="311"/>
    </row>
    <row r="124" spans="2:11" ht="15" customHeight="1">
      <c r="B124" s="310"/>
      <c r="C124" s="271" t="s">
        <v>1290</v>
      </c>
      <c r="D124" s="288"/>
      <c r="E124" s="288"/>
      <c r="F124" s="290" t="s">
        <v>1287</v>
      </c>
      <c r="G124" s="271"/>
      <c r="H124" s="271" t="s">
        <v>1326</v>
      </c>
      <c r="I124" s="271" t="s">
        <v>1289</v>
      </c>
      <c r="J124" s="271">
        <v>120</v>
      </c>
      <c r="K124" s="312"/>
    </row>
    <row r="125" spans="2:11" ht="15" customHeight="1">
      <c r="B125" s="310"/>
      <c r="C125" s="271" t="s">
        <v>1335</v>
      </c>
      <c r="D125" s="271"/>
      <c r="E125" s="271"/>
      <c r="F125" s="290" t="s">
        <v>1287</v>
      </c>
      <c r="G125" s="271"/>
      <c r="H125" s="271" t="s">
        <v>1336</v>
      </c>
      <c r="I125" s="271" t="s">
        <v>1289</v>
      </c>
      <c r="J125" s="271" t="s">
        <v>1337</v>
      </c>
      <c r="K125" s="312"/>
    </row>
    <row r="126" spans="2:11" ht="15" customHeight="1">
      <c r="B126" s="310"/>
      <c r="C126" s="271" t="s">
        <v>94</v>
      </c>
      <c r="D126" s="271"/>
      <c r="E126" s="271"/>
      <c r="F126" s="290" t="s">
        <v>1287</v>
      </c>
      <c r="G126" s="271"/>
      <c r="H126" s="271" t="s">
        <v>1338</v>
      </c>
      <c r="I126" s="271" t="s">
        <v>1289</v>
      </c>
      <c r="J126" s="271" t="s">
        <v>1337</v>
      </c>
      <c r="K126" s="312"/>
    </row>
    <row r="127" spans="2:11" ht="15" customHeight="1">
      <c r="B127" s="310"/>
      <c r="C127" s="271" t="s">
        <v>1298</v>
      </c>
      <c r="D127" s="271"/>
      <c r="E127" s="271"/>
      <c r="F127" s="290" t="s">
        <v>1293</v>
      </c>
      <c r="G127" s="271"/>
      <c r="H127" s="271" t="s">
        <v>1299</v>
      </c>
      <c r="I127" s="271" t="s">
        <v>1289</v>
      </c>
      <c r="J127" s="271">
        <v>15</v>
      </c>
      <c r="K127" s="312"/>
    </row>
    <row r="128" spans="2:11" ht="15" customHeight="1">
      <c r="B128" s="310"/>
      <c r="C128" s="292" t="s">
        <v>1300</v>
      </c>
      <c r="D128" s="292"/>
      <c r="E128" s="292"/>
      <c r="F128" s="293" t="s">
        <v>1293</v>
      </c>
      <c r="G128" s="292"/>
      <c r="H128" s="292" t="s">
        <v>1301</v>
      </c>
      <c r="I128" s="292" t="s">
        <v>1289</v>
      </c>
      <c r="J128" s="292">
        <v>15</v>
      </c>
      <c r="K128" s="312"/>
    </row>
    <row r="129" spans="2:11" ht="15" customHeight="1">
      <c r="B129" s="310"/>
      <c r="C129" s="292" t="s">
        <v>1302</v>
      </c>
      <c r="D129" s="292"/>
      <c r="E129" s="292"/>
      <c r="F129" s="293" t="s">
        <v>1293</v>
      </c>
      <c r="G129" s="292"/>
      <c r="H129" s="292" t="s">
        <v>1303</v>
      </c>
      <c r="I129" s="292" t="s">
        <v>1289</v>
      </c>
      <c r="J129" s="292">
        <v>20</v>
      </c>
      <c r="K129" s="312"/>
    </row>
    <row r="130" spans="2:11" ht="15" customHeight="1">
      <c r="B130" s="310"/>
      <c r="C130" s="292" t="s">
        <v>1304</v>
      </c>
      <c r="D130" s="292"/>
      <c r="E130" s="292"/>
      <c r="F130" s="293" t="s">
        <v>1293</v>
      </c>
      <c r="G130" s="292"/>
      <c r="H130" s="292" t="s">
        <v>1305</v>
      </c>
      <c r="I130" s="292" t="s">
        <v>1289</v>
      </c>
      <c r="J130" s="292">
        <v>20</v>
      </c>
      <c r="K130" s="312"/>
    </row>
    <row r="131" spans="2:11" ht="15" customHeight="1">
      <c r="B131" s="310"/>
      <c r="C131" s="271" t="s">
        <v>1292</v>
      </c>
      <c r="D131" s="271"/>
      <c r="E131" s="271"/>
      <c r="F131" s="290" t="s">
        <v>1293</v>
      </c>
      <c r="G131" s="271"/>
      <c r="H131" s="271" t="s">
        <v>1326</v>
      </c>
      <c r="I131" s="271" t="s">
        <v>1289</v>
      </c>
      <c r="J131" s="271">
        <v>50</v>
      </c>
      <c r="K131" s="312"/>
    </row>
    <row r="132" spans="2:11" ht="15" customHeight="1">
      <c r="B132" s="310"/>
      <c r="C132" s="271" t="s">
        <v>1306</v>
      </c>
      <c r="D132" s="271"/>
      <c r="E132" s="271"/>
      <c r="F132" s="290" t="s">
        <v>1293</v>
      </c>
      <c r="G132" s="271"/>
      <c r="H132" s="271" t="s">
        <v>1326</v>
      </c>
      <c r="I132" s="271" t="s">
        <v>1289</v>
      </c>
      <c r="J132" s="271">
        <v>50</v>
      </c>
      <c r="K132" s="312"/>
    </row>
    <row r="133" spans="2:11" ht="15" customHeight="1">
      <c r="B133" s="310"/>
      <c r="C133" s="271" t="s">
        <v>1312</v>
      </c>
      <c r="D133" s="271"/>
      <c r="E133" s="271"/>
      <c r="F133" s="290" t="s">
        <v>1293</v>
      </c>
      <c r="G133" s="271"/>
      <c r="H133" s="271" t="s">
        <v>1326</v>
      </c>
      <c r="I133" s="271" t="s">
        <v>1289</v>
      </c>
      <c r="J133" s="271">
        <v>50</v>
      </c>
      <c r="K133" s="312"/>
    </row>
    <row r="134" spans="2:11" ht="15" customHeight="1">
      <c r="B134" s="310"/>
      <c r="C134" s="271" t="s">
        <v>1314</v>
      </c>
      <c r="D134" s="271"/>
      <c r="E134" s="271"/>
      <c r="F134" s="290" t="s">
        <v>1293</v>
      </c>
      <c r="G134" s="271"/>
      <c r="H134" s="271" t="s">
        <v>1326</v>
      </c>
      <c r="I134" s="271" t="s">
        <v>1289</v>
      </c>
      <c r="J134" s="271">
        <v>50</v>
      </c>
      <c r="K134" s="312"/>
    </row>
    <row r="135" spans="2:11" ht="15" customHeight="1">
      <c r="B135" s="310"/>
      <c r="C135" s="271" t="s">
        <v>151</v>
      </c>
      <c r="D135" s="271"/>
      <c r="E135" s="271"/>
      <c r="F135" s="290" t="s">
        <v>1293</v>
      </c>
      <c r="G135" s="271"/>
      <c r="H135" s="271" t="s">
        <v>1339</v>
      </c>
      <c r="I135" s="271" t="s">
        <v>1289</v>
      </c>
      <c r="J135" s="271">
        <v>255</v>
      </c>
      <c r="K135" s="312"/>
    </row>
    <row r="136" spans="2:11" ht="15" customHeight="1">
      <c r="B136" s="310"/>
      <c r="C136" s="271" t="s">
        <v>1316</v>
      </c>
      <c r="D136" s="271"/>
      <c r="E136" s="271"/>
      <c r="F136" s="290" t="s">
        <v>1287</v>
      </c>
      <c r="G136" s="271"/>
      <c r="H136" s="271" t="s">
        <v>1340</v>
      </c>
      <c r="I136" s="271" t="s">
        <v>1318</v>
      </c>
      <c r="J136" s="271"/>
      <c r="K136" s="312"/>
    </row>
    <row r="137" spans="2:11" ht="15" customHeight="1">
      <c r="B137" s="310"/>
      <c r="C137" s="271" t="s">
        <v>1319</v>
      </c>
      <c r="D137" s="271"/>
      <c r="E137" s="271"/>
      <c r="F137" s="290" t="s">
        <v>1287</v>
      </c>
      <c r="G137" s="271"/>
      <c r="H137" s="271" t="s">
        <v>1341</v>
      </c>
      <c r="I137" s="271" t="s">
        <v>1321</v>
      </c>
      <c r="J137" s="271"/>
      <c r="K137" s="312"/>
    </row>
    <row r="138" spans="2:11" ht="15" customHeight="1">
      <c r="B138" s="310"/>
      <c r="C138" s="271" t="s">
        <v>1322</v>
      </c>
      <c r="D138" s="271"/>
      <c r="E138" s="271"/>
      <c r="F138" s="290" t="s">
        <v>1287</v>
      </c>
      <c r="G138" s="271"/>
      <c r="H138" s="271" t="s">
        <v>1322</v>
      </c>
      <c r="I138" s="271" t="s">
        <v>1321</v>
      </c>
      <c r="J138" s="271"/>
      <c r="K138" s="312"/>
    </row>
    <row r="139" spans="2:11" ht="15" customHeight="1">
      <c r="B139" s="310"/>
      <c r="C139" s="271" t="s">
        <v>38</v>
      </c>
      <c r="D139" s="271"/>
      <c r="E139" s="271"/>
      <c r="F139" s="290" t="s">
        <v>1287</v>
      </c>
      <c r="G139" s="271"/>
      <c r="H139" s="271" t="s">
        <v>1342</v>
      </c>
      <c r="I139" s="271" t="s">
        <v>1321</v>
      </c>
      <c r="J139" s="271"/>
      <c r="K139" s="312"/>
    </row>
    <row r="140" spans="2:11" ht="15" customHeight="1">
      <c r="B140" s="310"/>
      <c r="C140" s="271" t="s">
        <v>1343</v>
      </c>
      <c r="D140" s="271"/>
      <c r="E140" s="271"/>
      <c r="F140" s="290" t="s">
        <v>1287</v>
      </c>
      <c r="G140" s="271"/>
      <c r="H140" s="271" t="s">
        <v>1344</v>
      </c>
      <c r="I140" s="271" t="s">
        <v>1321</v>
      </c>
      <c r="J140" s="271"/>
      <c r="K140" s="312"/>
    </row>
    <row r="141" spans="2:11" ht="15" customHeight="1">
      <c r="B141" s="313"/>
      <c r="C141" s="314"/>
      <c r="D141" s="314"/>
      <c r="E141" s="314"/>
      <c r="F141" s="314"/>
      <c r="G141" s="314"/>
      <c r="H141" s="314"/>
      <c r="I141" s="314"/>
      <c r="J141" s="314"/>
      <c r="K141" s="315"/>
    </row>
    <row r="142" spans="2:11" ht="18.75" customHeight="1">
      <c r="B142" s="267"/>
      <c r="C142" s="267"/>
      <c r="D142" s="267"/>
      <c r="E142" s="267"/>
      <c r="F142" s="302"/>
      <c r="G142" s="267"/>
      <c r="H142" s="267"/>
      <c r="I142" s="267"/>
      <c r="J142" s="267"/>
      <c r="K142" s="267"/>
    </row>
    <row r="143" spans="2:11" ht="18.75" customHeight="1">
      <c r="B143" s="277"/>
      <c r="C143" s="277"/>
      <c r="D143" s="277"/>
      <c r="E143" s="277"/>
      <c r="F143" s="277"/>
      <c r="G143" s="277"/>
      <c r="H143" s="277"/>
      <c r="I143" s="277"/>
      <c r="J143" s="277"/>
      <c r="K143" s="277"/>
    </row>
    <row r="144" spans="2:11" ht="7.5" customHeight="1">
      <c r="B144" s="278"/>
      <c r="C144" s="279"/>
      <c r="D144" s="279"/>
      <c r="E144" s="279"/>
      <c r="F144" s="279"/>
      <c r="G144" s="279"/>
      <c r="H144" s="279"/>
      <c r="I144" s="279"/>
      <c r="J144" s="279"/>
      <c r="K144" s="280"/>
    </row>
    <row r="145" spans="2:11" ht="45" customHeight="1">
      <c r="B145" s="281"/>
      <c r="C145" s="391" t="s">
        <v>1345</v>
      </c>
      <c r="D145" s="391"/>
      <c r="E145" s="391"/>
      <c r="F145" s="391"/>
      <c r="G145" s="391"/>
      <c r="H145" s="391"/>
      <c r="I145" s="391"/>
      <c r="J145" s="391"/>
      <c r="K145" s="282"/>
    </row>
    <row r="146" spans="2:11" ht="17.25" customHeight="1">
      <c r="B146" s="281"/>
      <c r="C146" s="283" t="s">
        <v>1281</v>
      </c>
      <c r="D146" s="283"/>
      <c r="E146" s="283"/>
      <c r="F146" s="283" t="s">
        <v>1282</v>
      </c>
      <c r="G146" s="284"/>
      <c r="H146" s="283" t="s">
        <v>146</v>
      </c>
      <c r="I146" s="283" t="s">
        <v>57</v>
      </c>
      <c r="J146" s="283" t="s">
        <v>1283</v>
      </c>
      <c r="K146" s="282"/>
    </row>
    <row r="147" spans="2:11" ht="17.25" customHeight="1">
      <c r="B147" s="281"/>
      <c r="C147" s="285" t="s">
        <v>1284</v>
      </c>
      <c r="D147" s="285"/>
      <c r="E147" s="285"/>
      <c r="F147" s="286" t="s">
        <v>1285</v>
      </c>
      <c r="G147" s="287"/>
      <c r="H147" s="285"/>
      <c r="I147" s="285"/>
      <c r="J147" s="285" t="s">
        <v>1286</v>
      </c>
      <c r="K147" s="282"/>
    </row>
    <row r="148" spans="2:11" ht="5.25" customHeight="1">
      <c r="B148" s="291"/>
      <c r="C148" s="288"/>
      <c r="D148" s="288"/>
      <c r="E148" s="288"/>
      <c r="F148" s="288"/>
      <c r="G148" s="289"/>
      <c r="H148" s="288"/>
      <c r="I148" s="288"/>
      <c r="J148" s="288"/>
      <c r="K148" s="312"/>
    </row>
    <row r="149" spans="2:11" ht="15" customHeight="1">
      <c r="B149" s="291"/>
      <c r="C149" s="316" t="s">
        <v>1290</v>
      </c>
      <c r="D149" s="271"/>
      <c r="E149" s="271"/>
      <c r="F149" s="317" t="s">
        <v>1287</v>
      </c>
      <c r="G149" s="271"/>
      <c r="H149" s="316" t="s">
        <v>1326</v>
      </c>
      <c r="I149" s="316" t="s">
        <v>1289</v>
      </c>
      <c r="J149" s="316">
        <v>120</v>
      </c>
      <c r="K149" s="312"/>
    </row>
    <row r="150" spans="2:11" ht="15" customHeight="1">
      <c r="B150" s="291"/>
      <c r="C150" s="316" t="s">
        <v>1335</v>
      </c>
      <c r="D150" s="271"/>
      <c r="E150" s="271"/>
      <c r="F150" s="317" t="s">
        <v>1287</v>
      </c>
      <c r="G150" s="271"/>
      <c r="H150" s="316" t="s">
        <v>1346</v>
      </c>
      <c r="I150" s="316" t="s">
        <v>1289</v>
      </c>
      <c r="J150" s="316" t="s">
        <v>1337</v>
      </c>
      <c r="K150" s="312"/>
    </row>
    <row r="151" spans="2:11" ht="15" customHeight="1">
      <c r="B151" s="291"/>
      <c r="C151" s="316" t="s">
        <v>94</v>
      </c>
      <c r="D151" s="271"/>
      <c r="E151" s="271"/>
      <c r="F151" s="317" t="s">
        <v>1287</v>
      </c>
      <c r="G151" s="271"/>
      <c r="H151" s="316" t="s">
        <v>1347</v>
      </c>
      <c r="I151" s="316" t="s">
        <v>1289</v>
      </c>
      <c r="J151" s="316" t="s">
        <v>1337</v>
      </c>
      <c r="K151" s="312"/>
    </row>
    <row r="152" spans="2:11" ht="15" customHeight="1">
      <c r="B152" s="291"/>
      <c r="C152" s="316" t="s">
        <v>1292</v>
      </c>
      <c r="D152" s="271"/>
      <c r="E152" s="271"/>
      <c r="F152" s="317" t="s">
        <v>1293</v>
      </c>
      <c r="G152" s="271"/>
      <c r="H152" s="316" t="s">
        <v>1326</v>
      </c>
      <c r="I152" s="316" t="s">
        <v>1289</v>
      </c>
      <c r="J152" s="316">
        <v>50</v>
      </c>
      <c r="K152" s="312"/>
    </row>
    <row r="153" spans="2:11" ht="15" customHeight="1">
      <c r="B153" s="291"/>
      <c r="C153" s="316" t="s">
        <v>1295</v>
      </c>
      <c r="D153" s="271"/>
      <c r="E153" s="271"/>
      <c r="F153" s="317" t="s">
        <v>1287</v>
      </c>
      <c r="G153" s="271"/>
      <c r="H153" s="316" t="s">
        <v>1326</v>
      </c>
      <c r="I153" s="316" t="s">
        <v>1297</v>
      </c>
      <c r="J153" s="316"/>
      <c r="K153" s="312"/>
    </row>
    <row r="154" spans="2:11" ht="15" customHeight="1">
      <c r="B154" s="291"/>
      <c r="C154" s="316" t="s">
        <v>1306</v>
      </c>
      <c r="D154" s="271"/>
      <c r="E154" s="271"/>
      <c r="F154" s="317" t="s">
        <v>1293</v>
      </c>
      <c r="G154" s="271"/>
      <c r="H154" s="316" t="s">
        <v>1326</v>
      </c>
      <c r="I154" s="316" t="s">
        <v>1289</v>
      </c>
      <c r="J154" s="316">
        <v>50</v>
      </c>
      <c r="K154" s="312"/>
    </row>
    <row r="155" spans="2:11" ht="15" customHeight="1">
      <c r="B155" s="291"/>
      <c r="C155" s="316" t="s">
        <v>1314</v>
      </c>
      <c r="D155" s="271"/>
      <c r="E155" s="271"/>
      <c r="F155" s="317" t="s">
        <v>1293</v>
      </c>
      <c r="G155" s="271"/>
      <c r="H155" s="316" t="s">
        <v>1326</v>
      </c>
      <c r="I155" s="316" t="s">
        <v>1289</v>
      </c>
      <c r="J155" s="316">
        <v>50</v>
      </c>
      <c r="K155" s="312"/>
    </row>
    <row r="156" spans="2:11" ht="15" customHeight="1">
      <c r="B156" s="291"/>
      <c r="C156" s="316" t="s">
        <v>1312</v>
      </c>
      <c r="D156" s="271"/>
      <c r="E156" s="271"/>
      <c r="F156" s="317" t="s">
        <v>1293</v>
      </c>
      <c r="G156" s="271"/>
      <c r="H156" s="316" t="s">
        <v>1326</v>
      </c>
      <c r="I156" s="316" t="s">
        <v>1289</v>
      </c>
      <c r="J156" s="316">
        <v>50</v>
      </c>
      <c r="K156" s="312"/>
    </row>
    <row r="157" spans="2:11" ht="15" customHeight="1">
      <c r="B157" s="291"/>
      <c r="C157" s="316" t="s">
        <v>115</v>
      </c>
      <c r="D157" s="271"/>
      <c r="E157" s="271"/>
      <c r="F157" s="317" t="s">
        <v>1287</v>
      </c>
      <c r="G157" s="271"/>
      <c r="H157" s="316" t="s">
        <v>1348</v>
      </c>
      <c r="I157" s="316" t="s">
        <v>1289</v>
      </c>
      <c r="J157" s="316" t="s">
        <v>1349</v>
      </c>
      <c r="K157" s="312"/>
    </row>
    <row r="158" spans="2:11" ht="15" customHeight="1">
      <c r="B158" s="291"/>
      <c r="C158" s="316" t="s">
        <v>1350</v>
      </c>
      <c r="D158" s="271"/>
      <c r="E158" s="271"/>
      <c r="F158" s="317" t="s">
        <v>1287</v>
      </c>
      <c r="G158" s="271"/>
      <c r="H158" s="316" t="s">
        <v>1351</v>
      </c>
      <c r="I158" s="316" t="s">
        <v>1321</v>
      </c>
      <c r="J158" s="316"/>
      <c r="K158" s="312"/>
    </row>
    <row r="159" spans="2:11" ht="15" customHeight="1">
      <c r="B159" s="318"/>
      <c r="C159" s="300"/>
      <c r="D159" s="300"/>
      <c r="E159" s="300"/>
      <c r="F159" s="300"/>
      <c r="G159" s="300"/>
      <c r="H159" s="300"/>
      <c r="I159" s="300"/>
      <c r="J159" s="300"/>
      <c r="K159" s="319"/>
    </row>
    <row r="160" spans="2:11" ht="18.75" customHeight="1">
      <c r="B160" s="267"/>
      <c r="C160" s="271"/>
      <c r="D160" s="271"/>
      <c r="E160" s="271"/>
      <c r="F160" s="290"/>
      <c r="G160" s="271"/>
      <c r="H160" s="271"/>
      <c r="I160" s="271"/>
      <c r="J160" s="271"/>
      <c r="K160" s="267"/>
    </row>
    <row r="161" spans="2:11" ht="18.75" customHeight="1">
      <c r="B161" s="277"/>
      <c r="C161" s="277"/>
      <c r="D161" s="277"/>
      <c r="E161" s="277"/>
      <c r="F161" s="277"/>
      <c r="G161" s="277"/>
      <c r="H161" s="277"/>
      <c r="I161" s="277"/>
      <c r="J161" s="277"/>
      <c r="K161" s="277"/>
    </row>
    <row r="162" spans="2:11" ht="7.5" customHeight="1">
      <c r="B162" s="259"/>
      <c r="C162" s="260"/>
      <c r="D162" s="260"/>
      <c r="E162" s="260"/>
      <c r="F162" s="260"/>
      <c r="G162" s="260"/>
      <c r="H162" s="260"/>
      <c r="I162" s="260"/>
      <c r="J162" s="260"/>
      <c r="K162" s="261"/>
    </row>
    <row r="163" spans="2:11" ht="45" customHeight="1">
      <c r="B163" s="262"/>
      <c r="C163" s="388" t="s">
        <v>1352</v>
      </c>
      <c r="D163" s="388"/>
      <c r="E163" s="388"/>
      <c r="F163" s="388"/>
      <c r="G163" s="388"/>
      <c r="H163" s="388"/>
      <c r="I163" s="388"/>
      <c r="J163" s="388"/>
      <c r="K163" s="263"/>
    </row>
    <row r="164" spans="2:11" ht="17.25" customHeight="1">
      <c r="B164" s="262"/>
      <c r="C164" s="283" t="s">
        <v>1281</v>
      </c>
      <c r="D164" s="283"/>
      <c r="E164" s="283"/>
      <c r="F164" s="283" t="s">
        <v>1282</v>
      </c>
      <c r="G164" s="320"/>
      <c r="H164" s="321" t="s">
        <v>146</v>
      </c>
      <c r="I164" s="321" t="s">
        <v>57</v>
      </c>
      <c r="J164" s="283" t="s">
        <v>1283</v>
      </c>
      <c r="K164" s="263"/>
    </row>
    <row r="165" spans="2:11" ht="17.25" customHeight="1">
      <c r="B165" s="264"/>
      <c r="C165" s="285" t="s">
        <v>1284</v>
      </c>
      <c r="D165" s="285"/>
      <c r="E165" s="285"/>
      <c r="F165" s="286" t="s">
        <v>1285</v>
      </c>
      <c r="G165" s="322"/>
      <c r="H165" s="323"/>
      <c r="I165" s="323"/>
      <c r="J165" s="285" t="s">
        <v>1286</v>
      </c>
      <c r="K165" s="265"/>
    </row>
    <row r="166" spans="2:11" ht="5.25" customHeight="1">
      <c r="B166" s="291"/>
      <c r="C166" s="288"/>
      <c r="D166" s="288"/>
      <c r="E166" s="288"/>
      <c r="F166" s="288"/>
      <c r="G166" s="289"/>
      <c r="H166" s="288"/>
      <c r="I166" s="288"/>
      <c r="J166" s="288"/>
      <c r="K166" s="312"/>
    </row>
    <row r="167" spans="2:11" ht="15" customHeight="1">
      <c r="B167" s="291"/>
      <c r="C167" s="271" t="s">
        <v>1290</v>
      </c>
      <c r="D167" s="271"/>
      <c r="E167" s="271"/>
      <c r="F167" s="290" t="s">
        <v>1287</v>
      </c>
      <c r="G167" s="271"/>
      <c r="H167" s="271" t="s">
        <v>1326</v>
      </c>
      <c r="I167" s="271" t="s">
        <v>1289</v>
      </c>
      <c r="J167" s="271">
        <v>120</v>
      </c>
      <c r="K167" s="312"/>
    </row>
    <row r="168" spans="2:11" ht="15" customHeight="1">
      <c r="B168" s="291"/>
      <c r="C168" s="271" t="s">
        <v>1335</v>
      </c>
      <c r="D168" s="271"/>
      <c r="E168" s="271"/>
      <c r="F168" s="290" t="s">
        <v>1287</v>
      </c>
      <c r="G168" s="271"/>
      <c r="H168" s="271" t="s">
        <v>1336</v>
      </c>
      <c r="I168" s="271" t="s">
        <v>1289</v>
      </c>
      <c r="J168" s="271" t="s">
        <v>1337</v>
      </c>
      <c r="K168" s="312"/>
    </row>
    <row r="169" spans="2:11" ht="15" customHeight="1">
      <c r="B169" s="291"/>
      <c r="C169" s="271" t="s">
        <v>94</v>
      </c>
      <c r="D169" s="271"/>
      <c r="E169" s="271"/>
      <c r="F169" s="290" t="s">
        <v>1287</v>
      </c>
      <c r="G169" s="271"/>
      <c r="H169" s="271" t="s">
        <v>1353</v>
      </c>
      <c r="I169" s="271" t="s">
        <v>1289</v>
      </c>
      <c r="J169" s="271" t="s">
        <v>1337</v>
      </c>
      <c r="K169" s="312"/>
    </row>
    <row r="170" spans="2:11" ht="15" customHeight="1">
      <c r="B170" s="291"/>
      <c r="C170" s="271" t="s">
        <v>1292</v>
      </c>
      <c r="D170" s="271"/>
      <c r="E170" s="271"/>
      <c r="F170" s="290" t="s">
        <v>1293</v>
      </c>
      <c r="G170" s="271"/>
      <c r="H170" s="271" t="s">
        <v>1353</v>
      </c>
      <c r="I170" s="271" t="s">
        <v>1289</v>
      </c>
      <c r="J170" s="271">
        <v>50</v>
      </c>
      <c r="K170" s="312"/>
    </row>
    <row r="171" spans="2:11" ht="15" customHeight="1">
      <c r="B171" s="291"/>
      <c r="C171" s="271" t="s">
        <v>1295</v>
      </c>
      <c r="D171" s="271"/>
      <c r="E171" s="271"/>
      <c r="F171" s="290" t="s">
        <v>1287</v>
      </c>
      <c r="G171" s="271"/>
      <c r="H171" s="271" t="s">
        <v>1353</v>
      </c>
      <c r="I171" s="271" t="s">
        <v>1297</v>
      </c>
      <c r="J171" s="271"/>
      <c r="K171" s="312"/>
    </row>
    <row r="172" spans="2:11" ht="15" customHeight="1">
      <c r="B172" s="291"/>
      <c r="C172" s="271" t="s">
        <v>1306</v>
      </c>
      <c r="D172" s="271"/>
      <c r="E172" s="271"/>
      <c r="F172" s="290" t="s">
        <v>1293</v>
      </c>
      <c r="G172" s="271"/>
      <c r="H172" s="271" t="s">
        <v>1353</v>
      </c>
      <c r="I172" s="271" t="s">
        <v>1289</v>
      </c>
      <c r="J172" s="271">
        <v>50</v>
      </c>
      <c r="K172" s="312"/>
    </row>
    <row r="173" spans="2:11" ht="15" customHeight="1">
      <c r="B173" s="291"/>
      <c r="C173" s="271" t="s">
        <v>1314</v>
      </c>
      <c r="D173" s="271"/>
      <c r="E173" s="271"/>
      <c r="F173" s="290" t="s">
        <v>1293</v>
      </c>
      <c r="G173" s="271"/>
      <c r="H173" s="271" t="s">
        <v>1353</v>
      </c>
      <c r="I173" s="271" t="s">
        <v>1289</v>
      </c>
      <c r="J173" s="271">
        <v>50</v>
      </c>
      <c r="K173" s="312"/>
    </row>
    <row r="174" spans="2:11" ht="15" customHeight="1">
      <c r="B174" s="291"/>
      <c r="C174" s="271" t="s">
        <v>1312</v>
      </c>
      <c r="D174" s="271"/>
      <c r="E174" s="271"/>
      <c r="F174" s="290" t="s">
        <v>1293</v>
      </c>
      <c r="G174" s="271"/>
      <c r="H174" s="271" t="s">
        <v>1353</v>
      </c>
      <c r="I174" s="271" t="s">
        <v>1289</v>
      </c>
      <c r="J174" s="271">
        <v>50</v>
      </c>
      <c r="K174" s="312"/>
    </row>
    <row r="175" spans="2:11" ht="15" customHeight="1">
      <c r="B175" s="291"/>
      <c r="C175" s="271" t="s">
        <v>145</v>
      </c>
      <c r="D175" s="271"/>
      <c r="E175" s="271"/>
      <c r="F175" s="290" t="s">
        <v>1287</v>
      </c>
      <c r="G175" s="271"/>
      <c r="H175" s="271" t="s">
        <v>1354</v>
      </c>
      <c r="I175" s="271" t="s">
        <v>1355</v>
      </c>
      <c r="J175" s="271"/>
      <c r="K175" s="312"/>
    </row>
    <row r="176" spans="2:11" ht="15" customHeight="1">
      <c r="B176" s="291"/>
      <c r="C176" s="271" t="s">
        <v>57</v>
      </c>
      <c r="D176" s="271"/>
      <c r="E176" s="271"/>
      <c r="F176" s="290" t="s">
        <v>1287</v>
      </c>
      <c r="G176" s="271"/>
      <c r="H176" s="271" t="s">
        <v>1356</v>
      </c>
      <c r="I176" s="271" t="s">
        <v>1357</v>
      </c>
      <c r="J176" s="271">
        <v>1</v>
      </c>
      <c r="K176" s="312"/>
    </row>
    <row r="177" spans="2:11" ht="15" customHeight="1">
      <c r="B177" s="291"/>
      <c r="C177" s="271" t="s">
        <v>53</v>
      </c>
      <c r="D177" s="271"/>
      <c r="E177" s="271"/>
      <c r="F177" s="290" t="s">
        <v>1287</v>
      </c>
      <c r="G177" s="271"/>
      <c r="H177" s="271" t="s">
        <v>1358</v>
      </c>
      <c r="I177" s="271" t="s">
        <v>1289</v>
      </c>
      <c r="J177" s="271">
        <v>20</v>
      </c>
      <c r="K177" s="312"/>
    </row>
    <row r="178" spans="2:11" ht="15" customHeight="1">
      <c r="B178" s="291"/>
      <c r="C178" s="271" t="s">
        <v>146</v>
      </c>
      <c r="D178" s="271"/>
      <c r="E178" s="271"/>
      <c r="F178" s="290" t="s">
        <v>1287</v>
      </c>
      <c r="G178" s="271"/>
      <c r="H178" s="271" t="s">
        <v>1359</v>
      </c>
      <c r="I178" s="271" t="s">
        <v>1289</v>
      </c>
      <c r="J178" s="271">
        <v>255</v>
      </c>
      <c r="K178" s="312"/>
    </row>
    <row r="179" spans="2:11" ht="15" customHeight="1">
      <c r="B179" s="291"/>
      <c r="C179" s="271" t="s">
        <v>147</v>
      </c>
      <c r="D179" s="271"/>
      <c r="E179" s="271"/>
      <c r="F179" s="290" t="s">
        <v>1287</v>
      </c>
      <c r="G179" s="271"/>
      <c r="H179" s="271" t="s">
        <v>1252</v>
      </c>
      <c r="I179" s="271" t="s">
        <v>1289</v>
      </c>
      <c r="J179" s="271">
        <v>10</v>
      </c>
      <c r="K179" s="312"/>
    </row>
    <row r="180" spans="2:11" ht="15" customHeight="1">
      <c r="B180" s="291"/>
      <c r="C180" s="271" t="s">
        <v>148</v>
      </c>
      <c r="D180" s="271"/>
      <c r="E180" s="271"/>
      <c r="F180" s="290" t="s">
        <v>1287</v>
      </c>
      <c r="G180" s="271"/>
      <c r="H180" s="271" t="s">
        <v>1360</v>
      </c>
      <c r="I180" s="271" t="s">
        <v>1321</v>
      </c>
      <c r="J180" s="271"/>
      <c r="K180" s="312"/>
    </row>
    <row r="181" spans="2:11" ht="15" customHeight="1">
      <c r="B181" s="291"/>
      <c r="C181" s="271" t="s">
        <v>1361</v>
      </c>
      <c r="D181" s="271"/>
      <c r="E181" s="271"/>
      <c r="F181" s="290" t="s">
        <v>1287</v>
      </c>
      <c r="G181" s="271"/>
      <c r="H181" s="271" t="s">
        <v>1362</v>
      </c>
      <c r="I181" s="271" t="s">
        <v>1321</v>
      </c>
      <c r="J181" s="271"/>
      <c r="K181" s="312"/>
    </row>
    <row r="182" spans="2:11" ht="15" customHeight="1">
      <c r="B182" s="291"/>
      <c r="C182" s="271" t="s">
        <v>1350</v>
      </c>
      <c r="D182" s="271"/>
      <c r="E182" s="271"/>
      <c r="F182" s="290" t="s">
        <v>1287</v>
      </c>
      <c r="G182" s="271"/>
      <c r="H182" s="271" t="s">
        <v>1363</v>
      </c>
      <c r="I182" s="271" t="s">
        <v>1321</v>
      </c>
      <c r="J182" s="271"/>
      <c r="K182" s="312"/>
    </row>
    <row r="183" spans="2:11" ht="15" customHeight="1">
      <c r="B183" s="291"/>
      <c r="C183" s="271" t="s">
        <v>150</v>
      </c>
      <c r="D183" s="271"/>
      <c r="E183" s="271"/>
      <c r="F183" s="290" t="s">
        <v>1293</v>
      </c>
      <c r="G183" s="271"/>
      <c r="H183" s="271" t="s">
        <v>1364</v>
      </c>
      <c r="I183" s="271" t="s">
        <v>1289</v>
      </c>
      <c r="J183" s="271">
        <v>50</v>
      </c>
      <c r="K183" s="312"/>
    </row>
    <row r="184" spans="2:11" ht="15" customHeight="1">
      <c r="B184" s="291"/>
      <c r="C184" s="271" t="s">
        <v>1365</v>
      </c>
      <c r="D184" s="271"/>
      <c r="E184" s="271"/>
      <c r="F184" s="290" t="s">
        <v>1293</v>
      </c>
      <c r="G184" s="271"/>
      <c r="H184" s="271" t="s">
        <v>1366</v>
      </c>
      <c r="I184" s="271" t="s">
        <v>1367</v>
      </c>
      <c r="J184" s="271"/>
      <c r="K184" s="312"/>
    </row>
    <row r="185" spans="2:11" ht="15" customHeight="1">
      <c r="B185" s="291"/>
      <c r="C185" s="271" t="s">
        <v>1368</v>
      </c>
      <c r="D185" s="271"/>
      <c r="E185" s="271"/>
      <c r="F185" s="290" t="s">
        <v>1293</v>
      </c>
      <c r="G185" s="271"/>
      <c r="H185" s="271" t="s">
        <v>1369</v>
      </c>
      <c r="I185" s="271" t="s">
        <v>1367</v>
      </c>
      <c r="J185" s="271"/>
      <c r="K185" s="312"/>
    </row>
    <row r="186" spans="2:11" ht="15" customHeight="1">
      <c r="B186" s="291"/>
      <c r="C186" s="271" t="s">
        <v>1370</v>
      </c>
      <c r="D186" s="271"/>
      <c r="E186" s="271"/>
      <c r="F186" s="290" t="s">
        <v>1293</v>
      </c>
      <c r="G186" s="271"/>
      <c r="H186" s="271" t="s">
        <v>1371</v>
      </c>
      <c r="I186" s="271" t="s">
        <v>1367</v>
      </c>
      <c r="J186" s="271"/>
      <c r="K186" s="312"/>
    </row>
    <row r="187" spans="2:11" ht="15" customHeight="1">
      <c r="B187" s="291"/>
      <c r="C187" s="324" t="s">
        <v>1372</v>
      </c>
      <c r="D187" s="271"/>
      <c r="E187" s="271"/>
      <c r="F187" s="290" t="s">
        <v>1293</v>
      </c>
      <c r="G187" s="271"/>
      <c r="H187" s="271" t="s">
        <v>1373</v>
      </c>
      <c r="I187" s="271" t="s">
        <v>1374</v>
      </c>
      <c r="J187" s="325" t="s">
        <v>1375</v>
      </c>
      <c r="K187" s="312"/>
    </row>
    <row r="188" spans="2:11" ht="15" customHeight="1">
      <c r="B188" s="291"/>
      <c r="C188" s="276" t="s">
        <v>42</v>
      </c>
      <c r="D188" s="271"/>
      <c r="E188" s="271"/>
      <c r="F188" s="290" t="s">
        <v>1287</v>
      </c>
      <c r="G188" s="271"/>
      <c r="H188" s="267" t="s">
        <v>1376</v>
      </c>
      <c r="I188" s="271" t="s">
        <v>1377</v>
      </c>
      <c r="J188" s="271"/>
      <c r="K188" s="312"/>
    </row>
    <row r="189" spans="2:11" ht="15" customHeight="1">
      <c r="B189" s="291"/>
      <c r="C189" s="276" t="s">
        <v>1378</v>
      </c>
      <c r="D189" s="271"/>
      <c r="E189" s="271"/>
      <c r="F189" s="290" t="s">
        <v>1287</v>
      </c>
      <c r="G189" s="271"/>
      <c r="H189" s="271" t="s">
        <v>1379</v>
      </c>
      <c r="I189" s="271" t="s">
        <v>1321</v>
      </c>
      <c r="J189" s="271"/>
      <c r="K189" s="312"/>
    </row>
    <row r="190" spans="2:11" ht="15" customHeight="1">
      <c r="B190" s="291"/>
      <c r="C190" s="276" t="s">
        <v>1380</v>
      </c>
      <c r="D190" s="271"/>
      <c r="E190" s="271"/>
      <c r="F190" s="290" t="s">
        <v>1287</v>
      </c>
      <c r="G190" s="271"/>
      <c r="H190" s="271" t="s">
        <v>1381</v>
      </c>
      <c r="I190" s="271" t="s">
        <v>1321</v>
      </c>
      <c r="J190" s="271"/>
      <c r="K190" s="312"/>
    </row>
    <row r="191" spans="2:11" ht="15" customHeight="1">
      <c r="B191" s="291"/>
      <c r="C191" s="276" t="s">
        <v>1382</v>
      </c>
      <c r="D191" s="271"/>
      <c r="E191" s="271"/>
      <c r="F191" s="290" t="s">
        <v>1293</v>
      </c>
      <c r="G191" s="271"/>
      <c r="H191" s="271" t="s">
        <v>1383</v>
      </c>
      <c r="I191" s="271" t="s">
        <v>1321</v>
      </c>
      <c r="J191" s="271"/>
      <c r="K191" s="312"/>
    </row>
    <row r="192" spans="2:11" ht="15" customHeight="1">
      <c r="B192" s="318"/>
      <c r="C192" s="326"/>
      <c r="D192" s="300"/>
      <c r="E192" s="300"/>
      <c r="F192" s="300"/>
      <c r="G192" s="300"/>
      <c r="H192" s="300"/>
      <c r="I192" s="300"/>
      <c r="J192" s="300"/>
      <c r="K192" s="319"/>
    </row>
    <row r="193" spans="2:11" ht="18.75" customHeight="1">
      <c r="B193" s="267"/>
      <c r="C193" s="271"/>
      <c r="D193" s="271"/>
      <c r="E193" s="271"/>
      <c r="F193" s="290"/>
      <c r="G193" s="271"/>
      <c r="H193" s="271"/>
      <c r="I193" s="271"/>
      <c r="J193" s="271"/>
      <c r="K193" s="267"/>
    </row>
    <row r="194" spans="2:11" ht="18.75" customHeight="1">
      <c r="B194" s="267"/>
      <c r="C194" s="271"/>
      <c r="D194" s="271"/>
      <c r="E194" s="271"/>
      <c r="F194" s="290"/>
      <c r="G194" s="271"/>
      <c r="H194" s="271"/>
      <c r="I194" s="271"/>
      <c r="J194" s="271"/>
      <c r="K194" s="267"/>
    </row>
    <row r="195" spans="2:11" ht="18.75" customHeight="1">
      <c r="B195" s="277"/>
      <c r="C195" s="277"/>
      <c r="D195" s="277"/>
      <c r="E195" s="277"/>
      <c r="F195" s="277"/>
      <c r="G195" s="277"/>
      <c r="H195" s="277"/>
      <c r="I195" s="277"/>
      <c r="J195" s="277"/>
      <c r="K195" s="277"/>
    </row>
    <row r="196" spans="2:11">
      <c r="B196" s="259"/>
      <c r="C196" s="260"/>
      <c r="D196" s="260"/>
      <c r="E196" s="260"/>
      <c r="F196" s="260"/>
      <c r="G196" s="260"/>
      <c r="H196" s="260"/>
      <c r="I196" s="260"/>
      <c r="J196" s="260"/>
      <c r="K196" s="261"/>
    </row>
    <row r="197" spans="2:11" ht="22.2">
      <c r="B197" s="262"/>
      <c r="C197" s="388" t="s">
        <v>1384</v>
      </c>
      <c r="D197" s="388"/>
      <c r="E197" s="388"/>
      <c r="F197" s="388"/>
      <c r="G197" s="388"/>
      <c r="H197" s="388"/>
      <c r="I197" s="388"/>
      <c r="J197" s="388"/>
      <c r="K197" s="263"/>
    </row>
    <row r="198" spans="2:11" ht="25.5" customHeight="1">
      <c r="B198" s="262"/>
      <c r="C198" s="327" t="s">
        <v>1385</v>
      </c>
      <c r="D198" s="327"/>
      <c r="E198" s="327"/>
      <c r="F198" s="327" t="s">
        <v>1386</v>
      </c>
      <c r="G198" s="328"/>
      <c r="H198" s="392" t="s">
        <v>1387</v>
      </c>
      <c r="I198" s="392"/>
      <c r="J198" s="392"/>
      <c r="K198" s="263"/>
    </row>
    <row r="199" spans="2:11" ht="5.25" customHeight="1">
      <c r="B199" s="291"/>
      <c r="C199" s="288"/>
      <c r="D199" s="288"/>
      <c r="E199" s="288"/>
      <c r="F199" s="288"/>
      <c r="G199" s="271"/>
      <c r="H199" s="288"/>
      <c r="I199" s="288"/>
      <c r="J199" s="288"/>
      <c r="K199" s="312"/>
    </row>
    <row r="200" spans="2:11" ht="15" customHeight="1">
      <c r="B200" s="291"/>
      <c r="C200" s="271" t="s">
        <v>1377</v>
      </c>
      <c r="D200" s="271"/>
      <c r="E200" s="271"/>
      <c r="F200" s="290" t="s">
        <v>43</v>
      </c>
      <c r="G200" s="271"/>
      <c r="H200" s="393" t="s">
        <v>1388</v>
      </c>
      <c r="I200" s="393"/>
      <c r="J200" s="393"/>
      <c r="K200" s="312"/>
    </row>
    <row r="201" spans="2:11" ht="15" customHeight="1">
      <c r="B201" s="291"/>
      <c r="C201" s="297"/>
      <c r="D201" s="271"/>
      <c r="E201" s="271"/>
      <c r="F201" s="290" t="s">
        <v>44</v>
      </c>
      <c r="G201" s="271"/>
      <c r="H201" s="393" t="s">
        <v>1389</v>
      </c>
      <c r="I201" s="393"/>
      <c r="J201" s="393"/>
      <c r="K201" s="312"/>
    </row>
    <row r="202" spans="2:11" ht="15" customHeight="1">
      <c r="B202" s="291"/>
      <c r="C202" s="297"/>
      <c r="D202" s="271"/>
      <c r="E202" s="271"/>
      <c r="F202" s="290" t="s">
        <v>47</v>
      </c>
      <c r="G202" s="271"/>
      <c r="H202" s="393" t="s">
        <v>1390</v>
      </c>
      <c r="I202" s="393"/>
      <c r="J202" s="393"/>
      <c r="K202" s="312"/>
    </row>
    <row r="203" spans="2:11" ht="15" customHeight="1">
      <c r="B203" s="291"/>
      <c r="C203" s="271"/>
      <c r="D203" s="271"/>
      <c r="E203" s="271"/>
      <c r="F203" s="290" t="s">
        <v>45</v>
      </c>
      <c r="G203" s="271"/>
      <c r="H203" s="393" t="s">
        <v>1391</v>
      </c>
      <c r="I203" s="393"/>
      <c r="J203" s="393"/>
      <c r="K203" s="312"/>
    </row>
    <row r="204" spans="2:11" ht="15" customHeight="1">
      <c r="B204" s="291"/>
      <c r="C204" s="271"/>
      <c r="D204" s="271"/>
      <c r="E204" s="271"/>
      <c r="F204" s="290" t="s">
        <v>46</v>
      </c>
      <c r="G204" s="271"/>
      <c r="H204" s="393" t="s">
        <v>1392</v>
      </c>
      <c r="I204" s="393"/>
      <c r="J204" s="393"/>
      <c r="K204" s="312"/>
    </row>
    <row r="205" spans="2:11" ht="15" customHeight="1">
      <c r="B205" s="291"/>
      <c r="C205" s="271"/>
      <c r="D205" s="271"/>
      <c r="E205" s="271"/>
      <c r="F205" s="290"/>
      <c r="G205" s="271"/>
      <c r="H205" s="271"/>
      <c r="I205" s="271"/>
      <c r="J205" s="271"/>
      <c r="K205" s="312"/>
    </row>
    <row r="206" spans="2:11" ht="15" customHeight="1">
      <c r="B206" s="291"/>
      <c r="C206" s="271" t="s">
        <v>1333</v>
      </c>
      <c r="D206" s="271"/>
      <c r="E206" s="271"/>
      <c r="F206" s="290" t="s">
        <v>79</v>
      </c>
      <c r="G206" s="271"/>
      <c r="H206" s="393" t="s">
        <v>1393</v>
      </c>
      <c r="I206" s="393"/>
      <c r="J206" s="393"/>
      <c r="K206" s="312"/>
    </row>
    <row r="207" spans="2:11" ht="15" customHeight="1">
      <c r="B207" s="291"/>
      <c r="C207" s="297"/>
      <c r="D207" s="271"/>
      <c r="E207" s="271"/>
      <c r="F207" s="290" t="s">
        <v>1232</v>
      </c>
      <c r="G207" s="271"/>
      <c r="H207" s="393" t="s">
        <v>1233</v>
      </c>
      <c r="I207" s="393"/>
      <c r="J207" s="393"/>
      <c r="K207" s="312"/>
    </row>
    <row r="208" spans="2:11" ht="15" customHeight="1">
      <c r="B208" s="291"/>
      <c r="C208" s="271"/>
      <c r="D208" s="271"/>
      <c r="E208" s="271"/>
      <c r="F208" s="290" t="s">
        <v>1230</v>
      </c>
      <c r="G208" s="271"/>
      <c r="H208" s="393" t="s">
        <v>1394</v>
      </c>
      <c r="I208" s="393"/>
      <c r="J208" s="393"/>
      <c r="K208" s="312"/>
    </row>
    <row r="209" spans="2:11" ht="15" customHeight="1">
      <c r="B209" s="329"/>
      <c r="C209" s="297"/>
      <c r="D209" s="297"/>
      <c r="E209" s="297"/>
      <c r="F209" s="290" t="s">
        <v>83</v>
      </c>
      <c r="G209" s="276"/>
      <c r="H209" s="394" t="s">
        <v>1234</v>
      </c>
      <c r="I209" s="394"/>
      <c r="J209" s="394"/>
      <c r="K209" s="330"/>
    </row>
    <row r="210" spans="2:11" ht="15" customHeight="1">
      <c r="B210" s="329"/>
      <c r="C210" s="297"/>
      <c r="D210" s="297"/>
      <c r="E210" s="297"/>
      <c r="F210" s="290" t="s">
        <v>1235</v>
      </c>
      <c r="G210" s="276"/>
      <c r="H210" s="394" t="s">
        <v>1128</v>
      </c>
      <c r="I210" s="394"/>
      <c r="J210" s="394"/>
      <c r="K210" s="330"/>
    </row>
    <row r="211" spans="2:11" ht="15" customHeight="1">
      <c r="B211" s="329"/>
      <c r="C211" s="297"/>
      <c r="D211" s="297"/>
      <c r="E211" s="297"/>
      <c r="F211" s="331"/>
      <c r="G211" s="276"/>
      <c r="H211" s="332"/>
      <c r="I211" s="332"/>
      <c r="J211" s="332"/>
      <c r="K211" s="330"/>
    </row>
    <row r="212" spans="2:11" ht="15" customHeight="1">
      <c r="B212" s="329"/>
      <c r="C212" s="271" t="s">
        <v>1357</v>
      </c>
      <c r="D212" s="297"/>
      <c r="E212" s="297"/>
      <c r="F212" s="290">
        <v>1</v>
      </c>
      <c r="G212" s="276"/>
      <c r="H212" s="394" t="s">
        <v>1395</v>
      </c>
      <c r="I212" s="394"/>
      <c r="J212" s="394"/>
      <c r="K212" s="330"/>
    </row>
    <row r="213" spans="2:11" ht="15" customHeight="1">
      <c r="B213" s="329"/>
      <c r="C213" s="297"/>
      <c r="D213" s="297"/>
      <c r="E213" s="297"/>
      <c r="F213" s="290">
        <v>2</v>
      </c>
      <c r="G213" s="276"/>
      <c r="H213" s="394" t="s">
        <v>1396</v>
      </c>
      <c r="I213" s="394"/>
      <c r="J213" s="394"/>
      <c r="K213" s="330"/>
    </row>
    <row r="214" spans="2:11" ht="15" customHeight="1">
      <c r="B214" s="329"/>
      <c r="C214" s="297"/>
      <c r="D214" s="297"/>
      <c r="E214" s="297"/>
      <c r="F214" s="290">
        <v>3</v>
      </c>
      <c r="G214" s="276"/>
      <c r="H214" s="394" t="s">
        <v>1397</v>
      </c>
      <c r="I214" s="394"/>
      <c r="J214" s="394"/>
      <c r="K214" s="330"/>
    </row>
    <row r="215" spans="2:11" ht="15" customHeight="1">
      <c r="B215" s="329"/>
      <c r="C215" s="297"/>
      <c r="D215" s="297"/>
      <c r="E215" s="297"/>
      <c r="F215" s="290">
        <v>4</v>
      </c>
      <c r="G215" s="276"/>
      <c r="H215" s="394" t="s">
        <v>1398</v>
      </c>
      <c r="I215" s="394"/>
      <c r="J215" s="394"/>
      <c r="K215" s="330"/>
    </row>
    <row r="216" spans="2:11" ht="12.75" customHeight="1">
      <c r="B216" s="333"/>
      <c r="C216" s="334"/>
      <c r="D216" s="334"/>
      <c r="E216" s="334"/>
      <c r="F216" s="334"/>
      <c r="G216" s="334"/>
      <c r="H216" s="334"/>
      <c r="I216" s="334"/>
      <c r="J216" s="334"/>
      <c r="K216" s="335"/>
    </row>
  </sheetData>
  <sheetProtection formatCells="0" formatColumns="0" formatRows="0" insertColumns="0" insertRows="0" insertHyperlinks="0" deleteColumns="0" deleteRows="0" sort="0" autoFilter="0" pivotTables="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D.1.1. - Architektonicko ...</vt:lpstr>
      <vt:lpstr>VON - Vedlejší rozpočtové...</vt:lpstr>
      <vt:lpstr>D.1.2 - Vybavení požární ...</vt:lpstr>
      <vt:lpstr>D.1.4a - ZTI</vt:lpstr>
      <vt:lpstr>D.1.4b - UT</vt:lpstr>
      <vt:lpstr>D.1.4c - Elektroinstalace</vt:lpstr>
      <vt:lpstr>D.1.4d - VZT</vt:lpstr>
      <vt:lpstr>Pokyny pro vyplnění</vt:lpstr>
      <vt:lpstr>'D.1.1. - Architektonicko ...'!Názvy_tisku</vt:lpstr>
      <vt:lpstr>'D.1.2 - Vybavení požární ...'!Názvy_tisku</vt:lpstr>
      <vt:lpstr>'D.1.4a - ZTI'!Názvy_tisku</vt:lpstr>
      <vt:lpstr>'D.1.4b - UT'!Názvy_tisku</vt:lpstr>
      <vt:lpstr>'D.1.4c - Elektroinstalace'!Názvy_tisku</vt:lpstr>
      <vt:lpstr>'D.1.4d - VZT'!Názvy_tisku</vt:lpstr>
      <vt:lpstr>'Rekapitulace stavby'!Názvy_tisku</vt:lpstr>
      <vt:lpstr>'VON - Vedlejší rozpočtové...'!Názvy_tisku</vt:lpstr>
      <vt:lpstr>'D.1.1. - Architektonicko ...'!Oblast_tisku</vt:lpstr>
      <vt:lpstr>'D.1.2 - Vybavení požární ...'!Oblast_tisku</vt:lpstr>
      <vt:lpstr>'D.1.4a - ZTI'!Oblast_tisku</vt:lpstr>
      <vt:lpstr>'D.1.4b - UT'!Oblast_tisku</vt:lpstr>
      <vt:lpstr>'D.1.4c - Elektroinstalace'!Oblast_tisku</vt:lpstr>
      <vt:lpstr>'D.1.4d - VZT'!Oblast_tisku</vt:lpstr>
      <vt:lpstr>'Pokyny pro vyplnění'!Oblast_tisku</vt:lpstr>
      <vt:lpstr>'Rekapitulace stavby'!Oblast_tisku</vt:lpstr>
      <vt:lpstr>'VON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LAPTOP-D\Daniela</dc:creator>
  <cp:lastModifiedBy>Pavel Zteiskar</cp:lastModifiedBy>
  <dcterms:created xsi:type="dcterms:W3CDTF">2018-11-06T08:15:40Z</dcterms:created>
  <dcterms:modified xsi:type="dcterms:W3CDTF">2021-09-27T10:16:52Z</dcterms:modified>
</cp:coreProperties>
</file>